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960" windowWidth="21660" windowHeight="17260" activeTab="3"/>
  </bookViews>
  <sheets>
    <sheet name="CH3Cl CH3Br" sheetId="1" r:id="rId1"/>
    <sheet name="CH3I" sheetId="2" r:id="rId2"/>
    <sheet name="Roseii stds" sheetId="3" r:id="rId3"/>
    <sheet name="MC, 97" sheetId="4" r:id="rId4"/>
    <sheet name="MC, 99" sheetId="5" r:id="rId5"/>
    <sheet name="CT" sheetId="6" r:id="rId6"/>
    <sheet name="F113 MC CT" sheetId="7" r:id="rId7"/>
    <sheet name="summary" sheetId="8" r:id="rId8"/>
  </sheets>
  <definedNames>
    <definedName name="_xlnm.Print_Area" localSheetId="0">'CH3Cl CH3Br'!$AM$1:$AT$33</definedName>
    <definedName name="_xlnm.Print_Area" localSheetId="6">'F113 MC CT'!$A$1:$K$107</definedName>
  </definedNames>
  <calcPr fullCalcOnLoad="1"/>
</workbook>
</file>

<file path=xl/comments7.xml><?xml version="1.0" encoding="utf-8"?>
<comments xmlns="http://schemas.openxmlformats.org/spreadsheetml/2006/main">
  <authors>
    <author>A satisfied Microsoft Office user</author>
  </authors>
  <commentList>
    <comment ref="D6" authorId="0">
      <text>
        <r>
          <rPr>
            <sz val="8"/>
            <rFont val="Tahoma"/>
            <family val="0"/>
          </rPr>
          <t>This std known to be made poorly for HCFC-22, this number is not reliable...</t>
        </r>
      </text>
    </comment>
  </commentList>
</comments>
</file>

<file path=xl/sharedStrings.xml><?xml version="1.0" encoding="utf-8"?>
<sst xmlns="http://schemas.openxmlformats.org/spreadsheetml/2006/main" count="443" uniqueCount="265">
  <si>
    <t xml:space="preserve"> new grav #1</t>
  </si>
  <si>
    <t>clm-</t>
  </si>
  <si>
    <t xml:space="preserve"> grav#1</t>
  </si>
  <si>
    <t xml:space="preserve"> grav#2</t>
  </si>
  <si>
    <t>n=6</t>
  </si>
  <si>
    <t xml:space="preserve"> stda</t>
  </si>
  <si>
    <t xml:space="preserve"> stdb</t>
  </si>
  <si>
    <t xml:space="preserve"> stdc</t>
  </si>
  <si>
    <t xml:space="preserve"> stdd</t>
  </si>
  <si>
    <t>alm-9284 / alm-9291</t>
  </si>
  <si>
    <t>(NOAA-192-aircraft stds/1996 stds source)</t>
  </si>
  <si>
    <t>ALM-9284 / ALM-9300 (noaa-190</t>
  </si>
  <si>
    <t>RATIOS..........</t>
  </si>
  <si>
    <t>ion 101</t>
  </si>
  <si>
    <t>ion 103</t>
  </si>
  <si>
    <t>ion 97</t>
  </si>
  <si>
    <t>ion 99</t>
  </si>
  <si>
    <t>std/noaa-190</t>
  </si>
  <si>
    <t>CFC-12</t>
  </si>
  <si>
    <t>CFC-11</t>
  </si>
  <si>
    <t>CFC-113</t>
  </si>
  <si>
    <t>MC</t>
  </si>
  <si>
    <t>CT</t>
  </si>
  <si>
    <t>NOAA-192</t>
  </si>
  <si>
    <t>res factor ratio</t>
  </si>
  <si>
    <t>s.d</t>
  </si>
  <si>
    <t>NOAA-114</t>
  </si>
  <si>
    <t>NOAA-112</t>
  </si>
  <si>
    <t>FC12</t>
  </si>
  <si>
    <t>resp/ppb alm-9284 / alm-9300&gt;&gt;</t>
  </si>
  <si>
    <t>alm-66844</t>
  </si>
  <si>
    <t>made with SIO source</t>
  </si>
  <si>
    <t>alm-64461</t>
  </si>
  <si>
    <t>alm</t>
  </si>
  <si>
    <t>made from SIO tubes</t>
  </si>
  <si>
    <t>n=3,3</t>
  </si>
  <si>
    <t>n=5,3</t>
  </si>
  <si>
    <t>(MCFB)</t>
  </si>
  <si>
    <t>Comparison, response/mole NOAA source vs SIO source</t>
  </si>
  <si>
    <t>ave, 64466, 11553, 67964</t>
  </si>
  <si>
    <t>ave, SIO tanks (66844, 64461)</t>
  </si>
  <si>
    <t>about a 2% difference for both gases!</t>
  </si>
  <si>
    <t>relative to ALM-9300</t>
  </si>
  <si>
    <t>SRM-1813</t>
  </si>
  <si>
    <t>ncar nist std</t>
  </si>
  <si>
    <t>clm-5783</t>
  </si>
  <si>
    <t>second ROSEII std</t>
  </si>
  <si>
    <t>alm67705 / clm3809</t>
  </si>
  <si>
    <t>should be OK</t>
  </si>
  <si>
    <t>!!!</t>
  </si>
  <si>
    <t>n=3</t>
  </si>
  <si>
    <t>alm32562 / clm3809</t>
  </si>
  <si>
    <t>alm67705 / alm-32562</t>
  </si>
  <si>
    <t>poor drift correction</t>
  </si>
  <si>
    <t>SRM-1813 / clm3809</t>
  </si>
  <si>
    <t>??</t>
  </si>
  <si>
    <t>alm-9296/3809</t>
  </si>
  <si>
    <t>BRFM</t>
  </si>
  <si>
    <t>clm-5783 / clm3809</t>
  </si>
  <si>
    <t>rose ii std (3809) vs 2nd hydrocarbon std, vs NOCAR SRM-1813</t>
  </si>
  <si>
    <t>chlorocarbons</t>
  </si>
  <si>
    <t>CHCl3</t>
  </si>
  <si>
    <t>2pentanone</t>
  </si>
  <si>
    <t>CCl4</t>
  </si>
  <si>
    <t>3pentanone</t>
  </si>
  <si>
    <t>5783/3809</t>
  </si>
  <si>
    <t>3809/5783</t>
  </si>
  <si>
    <t>???</t>
  </si>
  <si>
    <t>1813/3809</t>
  </si>
  <si>
    <t>3809/1813</t>
  </si>
  <si>
    <t>1813/5783</t>
  </si>
  <si>
    <t>weird??</t>
  </si>
  <si>
    <t>5783/1813</t>
  </si>
  <si>
    <t>ratios</t>
  </si>
  <si>
    <t>CHCl3_83</t>
  </si>
  <si>
    <t>CHCl3_47</t>
  </si>
  <si>
    <t>SRM-1813 / clm-3809</t>
  </si>
  <si>
    <t>clm-3809/SRM-1813</t>
  </si>
  <si>
    <t>s.d.</t>
  </si>
  <si>
    <t>CA02002 Mix 3</t>
  </si>
  <si>
    <t>CA02002 ScottMarrin / 3809</t>
  </si>
  <si>
    <t>clm-3809/Scott-Marrin</t>
  </si>
  <si>
    <t>CA02002 ScottMarrin / srm1813</t>
  </si>
  <si>
    <t>SRM-1813/Scott-Marrin</t>
  </si>
  <si>
    <t>clm-3809 /srm-1813 (NCAR's)</t>
  </si>
  <si>
    <t>noaa/srm</t>
  </si>
  <si>
    <t>also compared with NOAA-190</t>
  </si>
  <si>
    <t>not shown here (only ccl4 result)</t>
  </si>
  <si>
    <t>MECL</t>
  </si>
  <si>
    <t>H-2402</t>
  </si>
  <si>
    <t>DICL</t>
  </si>
  <si>
    <t>CHLF</t>
  </si>
  <si>
    <t>TCE_</t>
  </si>
  <si>
    <t>PCE_</t>
  </si>
  <si>
    <t>BENZ</t>
  </si>
  <si>
    <t>CA3789 / alm-9302</t>
  </si>
  <si>
    <t>clm-5783/ clm-3809</t>
  </si>
  <si>
    <t>CA3789 / clm-3809</t>
  </si>
  <si>
    <t>resp/mole, std/67705</t>
  </si>
  <si>
    <t>MEBR</t>
  </si>
  <si>
    <t>by SM</t>
  </si>
  <si>
    <t>resp/mole, clm-3809/67705</t>
  </si>
  <si>
    <t>n=4 on each</t>
  </si>
  <si>
    <t>by JL</t>
  </si>
  <si>
    <t>n=3,2</t>
  </si>
  <si>
    <t>resp/mole, alm-9296/3809</t>
  </si>
  <si>
    <t>loop vs loop injections of ppb-ppm stds over time</t>
  </si>
  <si>
    <t>date made</t>
  </si>
  <si>
    <t>description</t>
  </si>
  <si>
    <t>HCFC22</t>
  </si>
  <si>
    <t>F12</t>
  </si>
  <si>
    <t>F11A</t>
  </si>
  <si>
    <t>F11B</t>
  </si>
  <si>
    <t>F113</t>
  </si>
  <si>
    <t>MC, 97</t>
  </si>
  <si>
    <t>MC, 99</t>
  </si>
  <si>
    <t>(MCFA)</t>
  </si>
  <si>
    <t>stds/mixing ratios</t>
  </si>
  <si>
    <t>alm-9300</t>
  </si>
  <si>
    <t>multi comp.</t>
  </si>
  <si>
    <t>alm-9291</t>
  </si>
  <si>
    <t>clm-3828</t>
  </si>
  <si>
    <t>source for RR</t>
  </si>
  <si>
    <t>alm-64466a</t>
  </si>
  <si>
    <t>made with purer</t>
  </si>
  <si>
    <t xml:space="preserve">CH3CCl3 </t>
  </si>
  <si>
    <t>clm-11553</t>
  </si>
  <si>
    <t>alm-65783</t>
  </si>
  <si>
    <t>clm-11548</t>
  </si>
  <si>
    <t>BHall, 00</t>
  </si>
  <si>
    <t>alm-9284</t>
  </si>
  <si>
    <t>noaa-192</t>
  </si>
  <si>
    <t>aircraft gravs</t>
  </si>
  <si>
    <t>alm-67964</t>
  </si>
  <si>
    <t>B Hall, 2001</t>
  </si>
  <si>
    <t>made with purer reagent??</t>
  </si>
  <si>
    <t>xx/alm-9300 (NOAA-190)</t>
  </si>
  <si>
    <t>analysis date</t>
  </si>
  <si>
    <t>alm-9291, 1996 MC/CT scale parent</t>
  </si>
  <si>
    <t>n=2</t>
  </si>
  <si>
    <t>indirect comparison</t>
  </si>
  <si>
    <t>ALM-9284, noaa-192  AIRCRAFT GRAV SOURCE</t>
  </si>
  <si>
    <t>resp/mole / noaa-190 (alm9300)</t>
  </si>
  <si>
    <t>clm-3828, Rrobin 1993 scale parent</t>
  </si>
  <si>
    <t>CH3CCl3 going away!!!!</t>
  </si>
  <si>
    <t>n=6,3</t>
  </si>
  <si>
    <t>std / alm-9300</t>
  </si>
  <si>
    <t>resp/mole inj</t>
  </si>
  <si>
    <t>MCFA</t>
  </si>
  <si>
    <t>MCFB</t>
  </si>
  <si>
    <t>CCL4</t>
  </si>
  <si>
    <t>(NOAA-190)</t>
  </si>
  <si>
    <t>alm-64466A</t>
  </si>
  <si>
    <t>alm-11553</t>
  </si>
  <si>
    <t>resp/mole, std / NOAA-190</t>
  </si>
  <si>
    <t>noaa-190</t>
  </si>
  <si>
    <t>alm-</t>
  </si>
  <si>
    <t>gravimetric values for stds</t>
  </si>
  <si>
    <t>ppb-ppm stds</t>
  </si>
  <si>
    <t>made in</t>
  </si>
  <si>
    <t>CH3Cl (ppb)</t>
  </si>
  <si>
    <t>CH3Br (ppb)</t>
  </si>
  <si>
    <t>methyl halides</t>
  </si>
  <si>
    <t>alm-9302</t>
  </si>
  <si>
    <t>alm-39996</t>
  </si>
  <si>
    <t>alm-39985</t>
  </si>
  <si>
    <t>alm-39984</t>
  </si>
  <si>
    <t>clm-7520</t>
  </si>
  <si>
    <t>alm-67705</t>
  </si>
  <si>
    <t>alm-32562</t>
  </si>
  <si>
    <t>summaries</t>
  </si>
  <si>
    <t>CH3Cl</t>
  </si>
  <si>
    <t>CH3Br</t>
  </si>
  <si>
    <t>alm-39985/alm9302</t>
  </si>
  <si>
    <t>521.7ppb/1506.5ppb</t>
  </si>
  <si>
    <t>aves</t>
  </si>
  <si>
    <t>hfc instrument</t>
  </si>
  <si>
    <t>good consistency still!!!!!!!!</t>
  </si>
  <si>
    <t>losses in 39984</t>
  </si>
  <si>
    <t>alm-39984 / 39996</t>
  </si>
  <si>
    <t>474.8ppb/1670ppb</t>
  </si>
  <si>
    <t>Losses in 39984</t>
  </si>
  <si>
    <t>loop2</t>
  </si>
  <si>
    <t>loop1</t>
  </si>
  <si>
    <t>alm-39984/alm-9302</t>
  </si>
  <si>
    <t>474.8ppb / 1151.6ppb</t>
  </si>
  <si>
    <t>alm-7520 / alm-39996</t>
  </si>
  <si>
    <t>30.8ppb / 1670ppb</t>
  </si>
  <si>
    <t>alm-7520 / alm-39984</t>
  </si>
  <si>
    <t>30.8ppb / 474.8ppb</t>
  </si>
  <si>
    <t>alm-39996 / alm9302</t>
  </si>
  <si>
    <t>1670 ppb</t>
  </si>
  <si>
    <t>1200 ppb</t>
  </si>
  <si>
    <t>reasonable consistency…</t>
  </si>
  <si>
    <t>mean percent per yr drift ???</t>
  </si>
  <si>
    <t>redo to work out noise in most recent results</t>
  </si>
  <si>
    <t>see summ file…</t>
  </si>
  <si>
    <t>alm-67705 / alm-9302</t>
  </si>
  <si>
    <t>ion 50</t>
  </si>
  <si>
    <t>ion 52</t>
  </si>
  <si>
    <t>not well drift corrected</t>
  </si>
  <si>
    <t>alm-32562 / alm-9302</t>
  </si>
  <si>
    <t>alm-67705 / alm-32562</t>
  </si>
  <si>
    <t>clm-8637 / clm8643</t>
  </si>
  <si>
    <t>more on these….</t>
  </si>
  <si>
    <t>clm-7520 / alm-9302</t>
  </si>
  <si>
    <t>raw data</t>
  </si>
  <si>
    <t>std</t>
  </si>
  <si>
    <t>CH3Br/CH3Cl</t>
  </si>
  <si>
    <t>alm-39984 / alm-39996</t>
  </si>
  <si>
    <t>clm-7520 / alm-39996</t>
  </si>
  <si>
    <t>n=3 on each</t>
  </si>
  <si>
    <t>clm-7520 / 39996</t>
  </si>
  <si>
    <t>poorer day…</t>
  </si>
  <si>
    <t>n=6 on each</t>
  </si>
  <si>
    <t>CH3Cl/CH3Br on HFC instrument</t>
  </si>
  <si>
    <t>alm-39985 / alm9302</t>
  </si>
  <si>
    <t>ion50</t>
  </si>
  <si>
    <t>ion52</t>
  </si>
  <si>
    <t>alm-39996/new(alm9302)</t>
  </si>
  <si>
    <t>39984 / 9302</t>
  </si>
  <si>
    <t>n=6, n=3</t>
  </si>
  <si>
    <t>39996 / 9302</t>
  </si>
  <si>
    <t>n=4, n=3</t>
  </si>
  <si>
    <t>n=4, 6</t>
  </si>
  <si>
    <t>alm-39985 / alm-9302</t>
  </si>
  <si>
    <t>n=5 on each</t>
  </si>
  <si>
    <t>alm-39984 / alm-9302</t>
  </si>
  <si>
    <t>clm-7520 /alm-39984</t>
  </si>
  <si>
    <t>n=5 and 7</t>
  </si>
  <si>
    <t>clm-8637 / 8643</t>
  </si>
  <si>
    <t>30 / 65 ppb</t>
  </si>
  <si>
    <t>n=3,5</t>
  </si>
  <si>
    <t>clm-8637 /alm-39984</t>
  </si>
  <si>
    <t>clm-8643 /alm-39984</t>
  </si>
  <si>
    <t>clm-8637 / 7520</t>
  </si>
  <si>
    <t>39984 / 39996</t>
  </si>
  <si>
    <t>n=3,4</t>
  </si>
  <si>
    <t>alm-39996 / alm-9302</t>
  </si>
  <si>
    <t>????</t>
  </si>
  <si>
    <t>alm67705 / alm-9302</t>
  </si>
  <si>
    <t>n=4-5 on each</t>
  </si>
  <si>
    <t>ppb-ppm CH3I, CH2Br2 stds</t>
  </si>
  <si>
    <t>alm-9297 (333.4 ppb)</t>
  </si>
  <si>
    <t>alm-26775 (1444.6 ppb)</t>
  </si>
  <si>
    <t>CH3I</t>
  </si>
  <si>
    <t>9297 / 26775</t>
  </si>
  <si>
    <t>n=2 on each</t>
  </si>
  <si>
    <t>ROSEII stds</t>
  </si>
  <si>
    <t>Chlorocarbons, Benzene, hydrocarbons, Bromoform</t>
  </si>
  <si>
    <t>mixing ratios</t>
  </si>
  <si>
    <t>CH2Cl2</t>
  </si>
  <si>
    <t>CHCl3/47</t>
  </si>
  <si>
    <t>TCE</t>
  </si>
  <si>
    <t>PCE</t>
  </si>
  <si>
    <t>CHBr3</t>
  </si>
  <si>
    <t>Benzene</t>
  </si>
  <si>
    <t>H2402</t>
  </si>
  <si>
    <t>clm-3809</t>
  </si>
  <si>
    <t>also has much else!!</t>
  </si>
  <si>
    <t>ppb</t>
  </si>
  <si>
    <t>2001 std</t>
  </si>
  <si>
    <t>also has CH3Cl, and CH3Br</t>
  </si>
  <si>
    <t>alm-9296</t>
  </si>
  <si>
    <t>also has CH2Br2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</si>
</sst>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0"/>
    <numFmt numFmtId="167" formatCode="0.0000"/>
    <numFmt numFmtId="168" formatCode="#,##0.000_);[Red]\(#,##0.000\)"/>
    <numFmt numFmtId="169" formatCode="0.0%"/>
    <numFmt numFmtId="170" formatCode="0.000000"/>
    <numFmt numFmtId="171" formatCode="0.0"/>
    <numFmt numFmtId="172" formatCode="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color indexed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2" borderId="0" xfId="0" applyNumberFormat="1" applyFill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65" fontId="5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8" fontId="0" fillId="0" borderId="3" xfId="15" applyNumberFormat="1" applyBorder="1" applyAlignment="1">
      <alignment horizontal="center"/>
    </xf>
    <xf numFmtId="168" fontId="0" fillId="0" borderId="9" xfId="15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2" xfId="15" applyNumberFormat="1" applyBorder="1" applyAlignment="1">
      <alignment horizontal="center"/>
    </xf>
    <xf numFmtId="168" fontId="0" fillId="0" borderId="12" xfId="15" applyNumberFormat="1" applyBorder="1" applyAlignment="1">
      <alignment horizontal="center"/>
    </xf>
    <xf numFmtId="0" fontId="0" fillId="0" borderId="1" xfId="0" applyBorder="1" applyAlignment="1">
      <alignment/>
    </xf>
    <xf numFmtId="165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14" fontId="0" fillId="5" borderId="0" xfId="0" applyNumberFormat="1" applyFill="1" applyAlignment="1">
      <alignment/>
    </xf>
    <xf numFmtId="165" fontId="0" fillId="5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5" fillId="5" borderId="0" xfId="0" applyFont="1" applyFill="1" applyAlignment="1">
      <alignment/>
    </xf>
    <xf numFmtId="165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10" fontId="5" fillId="0" borderId="4" xfId="21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5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6" borderId="0" xfId="0" applyNumberFormat="1" applyFill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5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65" fontId="5" fillId="0" borderId="0" xfId="0" applyNumberFormat="1" applyFont="1" applyAlignment="1">
      <alignment/>
    </xf>
    <xf numFmtId="0" fontId="25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Comparisons of primary CH3Cl and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905"/>
          <c:w val="0.8905"/>
          <c:h val="0.9032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4"/>
          <c:order val="1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9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8080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5"/>
          <c:order val="2"/>
          <c:tx>
            <c:v>CH3Br, 32562(565.1ppb)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2"/>
          <c:order val="3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0"/>
          <c:order val="4"/>
          <c:tx>
            <c:v>CH3Cl, 39985(0.5 ppm)/9302(1.5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CH3Br'!$A$14:$A$21</c:f>
              <c:strCache/>
            </c:strRef>
          </c:xVal>
          <c:yVal>
            <c:numRef>
              <c:f>'CH3Cl CH3Br'!$G$14:$G$21</c:f>
              <c:numCache/>
            </c:numRef>
          </c:yVal>
          <c:smooth val="0"/>
        </c:ser>
        <c:ser>
          <c:idx val="3"/>
          <c:order val="5"/>
          <c:tx>
            <c:v>CH3Cl, 67705 (17ppm!) / 9302(1.5ppm)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66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CH3Br'!$E$63:$E$71</c:f>
              <c:numCache/>
            </c:numRef>
          </c:yVal>
          <c:smooth val="0"/>
        </c:ser>
        <c:axId val="45577165"/>
        <c:axId val="7541302"/>
      </c:scatterChart>
      <c:valAx>
        <c:axId val="45577165"/>
        <c:scaling>
          <c:orientation val="minMax"/>
          <c:max val="37347"/>
          <c:min val="34820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41302"/>
        <c:crosses val="autoZero"/>
        <c:crossBetween val="midCat"/>
        <c:dispUnits/>
        <c:majorUnit val="365.24"/>
      </c:valAx>
      <c:valAx>
        <c:axId val="7541302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tankB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77165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25"/>
          <c:y val="0.694"/>
          <c:w val="0.506"/>
          <c:h val="0.3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CH3Cl gravs on GCMS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05"/>
          <c:w val="0.909"/>
          <c:h val="0.572"/>
        </c:manualLayout>
      </c:layout>
      <c:scatterChart>
        <c:scatterStyle val="lineMarker"/>
        <c:varyColors val="0"/>
        <c:ser>
          <c:idx val="0"/>
          <c:order val="0"/>
          <c:tx>
            <c:v>CH3Cl, 39985(0.5 ppm) / 9302(1.5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CH3Br'!$H$14:$H$21</c:f>
                <c:numCache>
                  <c:ptCount val="8"/>
                  <c:pt idx="0">
                    <c:v>0.013000000000000001</c:v>
                  </c:pt>
                  <c:pt idx="1">
                    <c:v>NaN</c:v>
                  </c:pt>
                  <c:pt idx="2">
                    <c:v>0.015560174140848287</c:v>
                  </c:pt>
                  <c:pt idx="3">
                    <c:v>NaN</c:v>
                  </c:pt>
                  <c:pt idx="4">
                    <c:v>0.009202994702283116</c:v>
                  </c:pt>
                  <c:pt idx="5">
                    <c:v>0.012519039443739846</c:v>
                  </c:pt>
                  <c:pt idx="6">
                    <c:v>0.013217940504334986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CH3Br'!$A$14:$A$21</c:f>
              <c:strCache/>
            </c:strRef>
          </c:xVal>
          <c:yVal>
            <c:numRef>
              <c:f>'CH3Cl CH3Br'!$G$14:$G$21</c:f>
              <c:numCache/>
            </c:numRef>
          </c:yVal>
          <c:smooth val="0"/>
        </c:ser>
        <c:ser>
          <c:idx val="3"/>
          <c:order val="1"/>
          <c:tx>
            <c:v>CH3Cl, 67705 (17ppm!) / 9302(1.5ppm)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CH3Br'!$F$63:$F$71</c:f>
                <c:numCache>
                  <c:ptCount val="9"/>
                  <c:pt idx="0">
                    <c:v>0.007914038788139234</c:v>
                  </c:pt>
                  <c:pt idx="1">
                    <c:v>0.006776939439564669</c:v>
                  </c:pt>
                  <c:pt idx="2">
                    <c:v>0.004792776865183222</c:v>
                  </c:pt>
                  <c:pt idx="3">
                    <c:v>NaN</c:v>
                  </c:pt>
                  <c:pt idx="4">
                    <c:v>0.00731764572287636</c:v>
                  </c:pt>
                  <c:pt idx="5">
                    <c:v>0.0033287632547628547</c:v>
                  </c:pt>
                  <c:pt idx="6">
                    <c:v>0.0032785593613040604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CH3Br'!$E$63:$E$71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xVal>
            <c:strRef>
              <c:f>'CH3Cl CH3Br'!$A$76:$A$80</c:f>
              <c:strCache/>
            </c:strRef>
          </c:xVal>
          <c:yVal>
            <c:numRef>
              <c:f>'CH3Cl CH3Br'!$G$76:$G$80</c:f>
              <c:numCache/>
            </c:numRef>
          </c:yVal>
          <c:smooth val="0"/>
        </c:ser>
        <c:axId val="762855"/>
        <c:axId val="6865696"/>
      </c:scatterChart>
      <c:valAx>
        <c:axId val="762855"/>
        <c:scaling>
          <c:orientation val="minMax"/>
          <c:max val="37257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865696"/>
        <c:crosses val="autoZero"/>
        <c:crossBetween val="midCat"/>
        <c:dispUnits/>
        <c:majorUnit val="365.24"/>
      </c:valAx>
      <c:valAx>
        <c:axId val="6865696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 on GCMS (stdA / std alm-9302)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62855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19"/>
          <c:y val="0.46525"/>
          <c:w val="0.59"/>
          <c:h val="0.12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4"/>
          <c:w val="0.8895"/>
          <c:h val="0.8882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33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2"/>
          <c:order val="1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4"/>
          <c:order val="2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0"/>
          <c:order val="3"/>
          <c:tx>
            <c:v>CH3Br, 32562 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'CH3Cl CH3Br'!$A$7</c:f>
              <c:strCache/>
            </c:strRef>
          </c:xVal>
          <c:yVal>
            <c:numRef>
              <c:f>'CH3Cl CH3Br'!$B$7</c:f>
              <c:numCache/>
            </c:numRef>
          </c:yVal>
          <c:smooth val="0"/>
        </c:ser>
        <c:axId val="61791265"/>
        <c:axId val="19250474"/>
      </c:scatterChart>
      <c:valAx>
        <c:axId val="61791265"/>
        <c:scaling>
          <c:orientation val="minMax"/>
          <c:max val="37257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250474"/>
        <c:crosses val="autoZero"/>
        <c:crossBetween val="midCat"/>
        <c:dispUnits/>
        <c:majorUnit val="365.24"/>
      </c:valAx>
      <c:valAx>
        <c:axId val="19250474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tankB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791265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75"/>
          <c:y val="0.7455"/>
          <c:w val="0.626"/>
          <c:h val="0.1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Comparisons of primary CH3Br gravs on GCMS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35"/>
          <c:w val="0.84725"/>
          <c:h val="0.88875"/>
        </c:manualLayout>
      </c:layout>
      <c:scatterChart>
        <c:scatterStyle val="lineMarker"/>
        <c:varyColors val="0"/>
        <c:ser>
          <c:idx val="1"/>
          <c:order val="0"/>
          <c:tx>
            <c:v>CH3Br, 39996(1.7ppm)/9302(1.2ppm)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trendline>
            <c:spPr>
              <a:ln w="12700">
                <a:solidFill>
                  <a:srgbClr val="339933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CH3Br'!$K$55:$K$60</c:f>
                <c:numCache>
                  <c:ptCount val="6"/>
                  <c:pt idx="0">
                    <c:v>0.0035103300968746367</c:v>
                  </c:pt>
                  <c:pt idx="1">
                    <c:v>0.005516790849660451</c:v>
                  </c:pt>
                  <c:pt idx="2">
                    <c:v>0.005455505453060986</c:v>
                  </c:pt>
                  <c:pt idx="3">
                    <c:v>0.0007227945111379971</c:v>
                  </c:pt>
                  <c:pt idx="4">
                    <c:v>0.007663414533555833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339933"/>
                </a:solidFill>
              </a:ln>
            </c:spPr>
          </c:errBars>
          <c:xVal>
            <c:strRef>
              <c:f>'CH3Cl CH3Br'!$A$55:$A$60</c:f>
              <c:strCache/>
            </c:strRef>
          </c:xVal>
          <c:yVal>
            <c:numRef>
              <c:f>'CH3Cl CH3Br'!$J$55:$J$60</c:f>
              <c:numCache/>
            </c:numRef>
          </c:yVal>
          <c:smooth val="0"/>
        </c:ser>
        <c:ser>
          <c:idx val="2"/>
          <c:order val="1"/>
          <c:tx>
            <c:v>CH3Br, 39984(0.47ppm)/39996(1.7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339933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plus>
            <c:minus>
              <c:numRef>
                <c:f>'CH3Cl CH3Br'!$K$24:$K$31</c:f>
                <c:numCache>
                  <c:ptCount val="8"/>
                  <c:pt idx="0">
                    <c:v>0.009978798615404488</c:v>
                  </c:pt>
                  <c:pt idx="1">
                    <c:v>0.013485583106101973</c:v>
                  </c:pt>
                  <c:pt idx="2">
                    <c:v>0.0034412253799776474</c:v>
                  </c:pt>
                  <c:pt idx="3">
                    <c:v>0.0075928681712694275</c:v>
                  </c:pt>
                  <c:pt idx="4">
                    <c:v>0.0066815817142639134</c:v>
                  </c:pt>
                  <c:pt idx="5">
                    <c:v>0.006798590300901031</c:v>
                  </c:pt>
                  <c:pt idx="6">
                    <c:v>0.001932660735173542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'CH3Cl CH3Br'!$A$24:$A$31</c:f>
              <c:strCache/>
            </c:strRef>
          </c:xVal>
          <c:yVal>
            <c:numRef>
              <c:f>'CH3Cl CH3Br'!$J$24:$J$31</c:f>
              <c:numCache/>
            </c:numRef>
          </c:yVal>
          <c:smooth val="0"/>
        </c:ser>
        <c:ser>
          <c:idx val="4"/>
          <c:order val="2"/>
          <c:tx>
            <c:v>CH3Br, 67705 (506ppb)/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minus>
              <c:numRef>
                <c:f>'CH3Cl CH3Br'!$K$63:$K$71</c:f>
                <c:numCache>
                  <c:ptCount val="9"/>
                  <c:pt idx="0">
                    <c:v>0.008038977534355701</c:v>
                  </c:pt>
                  <c:pt idx="1">
                    <c:v>NaN</c:v>
                  </c:pt>
                  <c:pt idx="2">
                    <c:v>0.007559613943232829</c:v>
                  </c:pt>
                  <c:pt idx="3">
                    <c:v>NaN</c:v>
                  </c:pt>
                  <c:pt idx="4">
                    <c:v>0.005314623396978887</c:v>
                  </c:pt>
                  <c:pt idx="5">
                    <c:v>0.004287045536117089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'CH3Cl CH3Br'!$A$63:$A$71</c:f>
              <c:strCache/>
            </c:strRef>
          </c:xVal>
          <c:yVal>
            <c:numRef>
              <c:f>'CH3Cl CH3Br'!$J$63:$J$71</c:f>
              <c:numCache/>
            </c:numRef>
          </c:yVal>
          <c:smooth val="0"/>
        </c:ser>
        <c:ser>
          <c:idx val="0"/>
          <c:order val="3"/>
          <c:tx>
            <c:v>CH3Br, 32562 (565.1ppb) / 9302(1.2 ppm)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'CH3Cl CH3Br'!$K$75:$K$80</c:f>
                <c:numCache>
                  <c:ptCount val="6"/>
                  <c:pt idx="0">
                    <c:v>0.0046863399486034435</c:v>
                  </c:pt>
                  <c:pt idx="1">
                    <c:v>0.004361722166160564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'CH3Cl CH3Br'!$A$75:$A$80</c:f>
              <c:strCache/>
            </c:strRef>
          </c:xVal>
          <c:yVal>
            <c:numRef>
              <c:f>'CH3Cl CH3Br'!$J$75:$J$80</c:f>
              <c:numCache/>
            </c:numRef>
          </c:yVal>
          <c:smooth val="0"/>
        </c:ser>
        <c:ser>
          <c:idx val="3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'CH3Cl CH3Br'!$A$7</c:f>
              <c:strCache/>
            </c:strRef>
          </c:xVal>
          <c:yVal>
            <c:numRef>
              <c:f>'CH3Cl CH3Br'!$B$7</c:f>
              <c:numCache/>
            </c:numRef>
          </c:yVal>
          <c:smooth val="0"/>
        </c:ser>
        <c:axId val="39036539"/>
        <c:axId val="15784532"/>
      </c:scatterChart>
      <c:valAx>
        <c:axId val="39036539"/>
        <c:scaling>
          <c:orientation val="minMax"/>
          <c:max val="37622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784532"/>
        <c:crosses val="autoZero"/>
        <c:crossBetween val="midCat"/>
        <c:dispUnits/>
        <c:majorUnit val="365.24"/>
      </c:valAx>
      <c:valAx>
        <c:axId val="15784532"/>
        <c:scaling>
          <c:orientation val="minMax"/>
          <c:max val="1.1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response per mole, tankA / alm9302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36539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CH3CCl3 Primary Grav Stds
</a:t>
            </a:r>
            <a:r>
              <a:rPr lang="en-US" cap="none" sz="2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ion 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875"/>
          <c:w val="0.712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v>9291, 1996 stds(673ppb)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CT'!$N$36:$N$43</c:f>
                <c:numCache>
                  <c:ptCount val="8"/>
                  <c:pt idx="0">
                    <c:v>0.009790199606187672</c:v>
                  </c:pt>
                  <c:pt idx="1">
                    <c:v>NaN</c:v>
                  </c:pt>
                  <c:pt idx="2">
                    <c:v>0.005149978771658368</c:v>
                  </c:pt>
                  <c:pt idx="3">
                    <c:v>NaN</c:v>
                  </c:pt>
                  <c:pt idx="4">
                    <c:v>0.010464518843137796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CT'!$N$36:$N$43</c:f>
                <c:numCache>
                  <c:ptCount val="8"/>
                  <c:pt idx="0">
                    <c:v>0.009790199606187672</c:v>
                  </c:pt>
                  <c:pt idx="1">
                    <c:v>NaN</c:v>
                  </c:pt>
                  <c:pt idx="2">
                    <c:v>0.005149978771658368</c:v>
                  </c:pt>
                  <c:pt idx="3">
                    <c:v>NaN</c:v>
                  </c:pt>
                  <c:pt idx="4">
                    <c:v>0.010464518843137796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CT'!$I$36:$I$43</c:f>
              <c:numCache>
                <c:ptCount val="8"/>
                <c:pt idx="0">
                  <c:v>1.0041960678385529</c:v>
                </c:pt>
                <c:pt idx="1">
                  <c:v>0.009790199606187672</c:v>
                </c:pt>
                <c:pt idx="2">
                  <c:v>0.9988540372452128</c:v>
                </c:pt>
                <c:pt idx="3">
                  <c:v>0.005149978771658368</c:v>
                </c:pt>
                <c:pt idx="4">
                  <c:v>0.9996046394496453</c:v>
                </c:pt>
                <c:pt idx="5">
                  <c:v>0.010464518843137796</c:v>
                </c:pt>
              </c:numCache>
            </c:numRef>
          </c:yVal>
          <c:smooth val="0"/>
        </c:ser>
        <c:ser>
          <c:idx val="1"/>
          <c:order val="1"/>
          <c:tx>
            <c:v>3828, 1993 Rrstds (695ppb)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CT'!$N$56:$N$62</c:f>
                <c:numCache>
                  <c:ptCount val="7"/>
                  <c:pt idx="0">
                    <c:v>0.006352629330078746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0.010758829253456224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CT'!$N$56:$N$62</c:f>
                <c:numCache>
                  <c:ptCount val="7"/>
                  <c:pt idx="0">
                    <c:v>0.006352629330078746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0.010758829253456224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CT'!$A$56:$A$62</c:f>
              <c:strCache>
                <c:ptCount val="7"/>
                <c:pt idx="0">
                  <c:v>36977</c:v>
                </c:pt>
                <c:pt idx="3">
                  <c:v>34836</c:v>
                </c:pt>
              </c:strCache>
            </c:strRef>
          </c:xVal>
          <c:yVal>
            <c:numRef>
              <c:f>'F113 MC CT'!$I$56:$I$62</c:f>
              <c:numCache>
                <c:ptCount val="7"/>
                <c:pt idx="0">
                  <c:v>0.9810661014600125</c:v>
                </c:pt>
                <c:pt idx="1">
                  <c:v>0.006352629330078746</c:v>
                </c:pt>
                <c:pt idx="3">
                  <c:v>0.9664175077084973</c:v>
                </c:pt>
                <c:pt idx="4">
                  <c:v>0.010758829253456224</c:v>
                </c:pt>
              </c:numCache>
            </c:numRef>
          </c:yVal>
          <c:smooth val="0"/>
        </c:ser>
        <c:ser>
          <c:idx val="2"/>
          <c:order val="2"/>
          <c:tx>
            <c:v>64466, (605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CT'!$N$65:$N$71</c:f>
                <c:numCache>
                  <c:ptCount val="7"/>
                  <c:pt idx="0">
                    <c:v>0.0035138448448653915</c:v>
                  </c:pt>
                  <c:pt idx="1">
                    <c:v>NaN</c:v>
                  </c:pt>
                  <c:pt idx="2">
                    <c:v>0.014334321087546086</c:v>
                  </c:pt>
                  <c:pt idx="3">
                    <c:v>NaN</c:v>
                  </c:pt>
                  <c:pt idx="4">
                    <c:v>0.007499312476296985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CT'!$N$65:$N$71</c:f>
                <c:numCache>
                  <c:ptCount val="7"/>
                  <c:pt idx="0">
                    <c:v>0.0035138448448653915</c:v>
                  </c:pt>
                  <c:pt idx="1">
                    <c:v>NaN</c:v>
                  </c:pt>
                  <c:pt idx="2">
                    <c:v>0.014334321087546086</c:v>
                  </c:pt>
                  <c:pt idx="3">
                    <c:v>NaN</c:v>
                  </c:pt>
                  <c:pt idx="4">
                    <c:v>0.007499312476296985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CT'!$I$65:$I$71</c:f>
              <c:numCache>
                <c:ptCount val="7"/>
                <c:pt idx="0">
                  <c:v>1.0448498100325145</c:v>
                </c:pt>
                <c:pt idx="1">
                  <c:v>0.0035138448448653915</c:v>
                </c:pt>
                <c:pt idx="2">
                  <c:v>1.034957826712142</c:v>
                </c:pt>
                <c:pt idx="3">
                  <c:v>0.014334321087546086</c:v>
                </c:pt>
                <c:pt idx="4">
                  <c:v>1.0329175098030396</c:v>
                </c:pt>
                <c:pt idx="5">
                  <c:v>0.007499312476296985</c:v>
                </c:pt>
              </c:numCache>
            </c:numRef>
          </c:yVal>
          <c:smooth val="0"/>
        </c:ser>
        <c:ser>
          <c:idx val="3"/>
          <c:order val="3"/>
          <c:tx>
            <c:v>clm11553, (1463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CT'!$N$74:$N$85</c:f>
                <c:numCache>
                  <c:ptCount val="12"/>
                  <c:pt idx="0">
                    <c:v>0.006558284164428754</c:v>
                  </c:pt>
                  <c:pt idx="1">
                    <c:v>NaN</c:v>
                  </c:pt>
                  <c:pt idx="2">
                    <c:v>0.008608716106146894</c:v>
                  </c:pt>
                  <c:pt idx="3">
                    <c:v>NaN</c:v>
                  </c:pt>
                  <c:pt idx="4">
                    <c:v>0.0029109044067481484</c:v>
                  </c:pt>
                  <c:pt idx="5">
                    <c:v>NaN</c:v>
                  </c:pt>
                  <c:pt idx="6">
                    <c:v>0.005308834957287612</c:v>
                  </c:pt>
                  <c:pt idx="7">
                    <c:v>NaN</c:v>
                  </c:pt>
                  <c:pt idx="8">
                    <c:v>0.00548724197839814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'F113 MC CT'!$N$74:$N$85</c:f>
                <c:numCache>
                  <c:ptCount val="12"/>
                  <c:pt idx="0">
                    <c:v>0.006558284164428754</c:v>
                  </c:pt>
                  <c:pt idx="1">
                    <c:v>NaN</c:v>
                  </c:pt>
                  <c:pt idx="2">
                    <c:v>0.008608716106146894</c:v>
                  </c:pt>
                  <c:pt idx="3">
                    <c:v>NaN</c:v>
                  </c:pt>
                  <c:pt idx="4">
                    <c:v>0.0029109044067481484</c:v>
                  </c:pt>
                  <c:pt idx="5">
                    <c:v>NaN</c:v>
                  </c:pt>
                  <c:pt idx="6">
                    <c:v>0.005308834957287612</c:v>
                  </c:pt>
                  <c:pt idx="7">
                    <c:v>NaN</c:v>
                  </c:pt>
                  <c:pt idx="8">
                    <c:v>0.00548724197839814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CT'!$A$74:$A$85</c:f>
              <c:strCache>
                <c:ptCount val="12"/>
                <c:pt idx="0">
                  <c:v>36781</c:v>
                </c:pt>
                <c:pt idx="2">
                  <c:v>36797</c:v>
                </c:pt>
                <c:pt idx="4">
                  <c:v>36977</c:v>
                </c:pt>
                <c:pt idx="6">
                  <c:v>37138</c:v>
                </c:pt>
                <c:pt idx="8">
                  <c:v>37533</c:v>
                </c:pt>
              </c:strCache>
            </c:strRef>
          </c:xVal>
          <c:yVal>
            <c:numRef>
              <c:f>'F113 MC CT'!$I$74:$I$85</c:f>
              <c:numCache>
                <c:ptCount val="12"/>
                <c:pt idx="0">
                  <c:v>1.0440258099222977</c:v>
                </c:pt>
                <c:pt idx="1">
                  <c:v>0.006558284164428754</c:v>
                </c:pt>
                <c:pt idx="2">
                  <c:v>1.0508736028986128</c:v>
                </c:pt>
                <c:pt idx="3">
                  <c:v>0.008608716106146894</c:v>
                </c:pt>
                <c:pt idx="4">
                  <c:v>1.0509923250951492</c:v>
                </c:pt>
                <c:pt idx="5">
                  <c:v>0.0029109044067481484</c:v>
                </c:pt>
                <c:pt idx="6">
                  <c:v>1.0666363070197429</c:v>
                </c:pt>
                <c:pt idx="7">
                  <c:v>0.005308834957287612</c:v>
                </c:pt>
                <c:pt idx="8">
                  <c:v>1.0363526008307669</c:v>
                </c:pt>
                <c:pt idx="9">
                  <c:v>0.00548724197839814</c:v>
                </c:pt>
              </c:numCache>
            </c:numRef>
          </c:yVal>
          <c:smooth val="0"/>
        </c:ser>
        <c:ser>
          <c:idx val="4"/>
          <c:order val="4"/>
          <c:tx>
            <c:v>alm-9284, 1991 aircraft (761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CT'!$N$47:$N$53</c:f>
                <c:numCache>
                  <c:ptCount val="7"/>
                  <c:pt idx="0">
                    <c:v>0.007504099228782851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0.007058458365440467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CT'!$N$47:$N$53</c:f>
                <c:numCache>
                  <c:ptCount val="7"/>
                  <c:pt idx="0">
                    <c:v>0.007504099228782851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0.007058458365440467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CT'!$I$47:$I$53</c:f>
              <c:numCache>
                <c:ptCount val="7"/>
                <c:pt idx="0">
                  <c:v>1.0004859458359925</c:v>
                </c:pt>
                <c:pt idx="1">
                  <c:v>0.007504099228782851</c:v>
                </c:pt>
                <c:pt idx="3">
                  <c:v>0.9962520064410593</c:v>
                </c:pt>
                <c:pt idx="4">
                  <c:v>0.007058458365440467</c:v>
                </c:pt>
              </c:numCache>
            </c:numRef>
          </c:yVal>
          <c:smooth val="0"/>
        </c:ser>
        <c:ser>
          <c:idx val="5"/>
          <c:order val="5"/>
          <c:tx>
            <c:v>67964, 2001  596 ppb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'F113 MC CT'!$N$102:$N$107</c:f>
                <c:numCache>
                  <c:ptCount val="6"/>
                  <c:pt idx="0">
                    <c:v>0.005634406063095781</c:v>
                  </c:pt>
                  <c:pt idx="1">
                    <c:v>NaN</c:v>
                  </c:pt>
                  <c:pt idx="2">
                    <c:v>0.026232525112496418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CT'!$N$102:$N$107</c:f>
                <c:numCache>
                  <c:ptCount val="6"/>
                  <c:pt idx="0">
                    <c:v>0.005634406063095781</c:v>
                  </c:pt>
                  <c:pt idx="1">
                    <c:v>NaN</c:v>
                  </c:pt>
                  <c:pt idx="2">
                    <c:v>0.026232525112496418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CT'!$I$102:$I$107</c:f>
              <c:numCache>
                <c:ptCount val="6"/>
                <c:pt idx="0">
                  <c:v>1.039885424054776</c:v>
                </c:pt>
                <c:pt idx="1">
                  <c:v>0.005634406063095781</c:v>
                </c:pt>
                <c:pt idx="2">
                  <c:v>1.0427639446710633</c:v>
                </c:pt>
                <c:pt idx="3">
                  <c:v>0.026232525112496418</c:v>
                </c:pt>
              </c:numCache>
            </c:numRef>
          </c:yVal>
          <c:smooth val="0"/>
        </c:ser>
        <c:ser>
          <c:idx val="6"/>
          <c:order val="6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CT'!$N$110:$N$113</c:f>
                <c:numCache>
                  <c:ptCount val="4"/>
                  <c:pt idx="0">
                    <c:v>0.0048304805226662955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CT'!$N$110:$N$113</c:f>
                <c:numCache>
                  <c:ptCount val="4"/>
                  <c:pt idx="0">
                    <c:v>0.0048304805226662955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CT'!$I$110:$I$113</c:f>
              <c:numCache>
                <c:ptCount val="4"/>
                <c:pt idx="0">
                  <c:v>1.0246639166414293</c:v>
                </c:pt>
                <c:pt idx="1">
                  <c:v>0.0048304805226662955</c:v>
                </c:pt>
              </c:numCache>
            </c:numRef>
          </c:yVal>
          <c:smooth val="0"/>
        </c:ser>
        <c:ser>
          <c:idx val="7"/>
          <c:order val="7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CT'!$N$116:$N$119</c:f>
                <c:numCache>
                  <c:ptCount val="4"/>
                  <c:pt idx="0">
                    <c:v>0.011159984288690038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CT'!$N$116:$N$119</c:f>
                <c:numCache>
                  <c:ptCount val="4"/>
                  <c:pt idx="0">
                    <c:v>0.011159984288690038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CT'!$I$116:$I$119</c:f>
              <c:numCache>
                <c:ptCount val="4"/>
                <c:pt idx="0">
                  <c:v>1.011874648145466</c:v>
                </c:pt>
                <c:pt idx="1">
                  <c:v>0.011159984288690038</c:v>
                </c:pt>
              </c:numCache>
            </c:numRef>
          </c:yVal>
          <c:smooth val="0"/>
        </c:ser>
        <c:axId val="7843061"/>
        <c:axId val="3478686"/>
      </c:scatterChart>
      <c:valAx>
        <c:axId val="7843061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78686"/>
        <c:crosses val="autoZero"/>
        <c:crossBetween val="midCat"/>
        <c:dispUnits/>
        <c:majorUnit val="365"/>
      </c:valAx>
      <c:valAx>
        <c:axId val="3478686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843061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04875"/>
          <c:w val="0.24775"/>
          <c:h val="0.80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CH3CCl3 Primary Grav Stds
</a:t>
            </a: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ion 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975"/>
          <c:w val="0.712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v>9291, 1996 stds(673ppb)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CT'!$O$36:$O$43</c:f>
                <c:numCache>
                  <c:ptCount val="8"/>
                  <c:pt idx="0">
                    <c:v>0.00815347122220631</c:v>
                  </c:pt>
                  <c:pt idx="1">
                    <c:v>NaN</c:v>
                  </c:pt>
                  <c:pt idx="2">
                    <c:v>0.006178884303848422</c:v>
                  </c:pt>
                  <c:pt idx="3">
                    <c:v>NaN</c:v>
                  </c:pt>
                  <c:pt idx="4">
                    <c:v>0.012785293076942594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CT'!$O$36:$O$43</c:f>
                <c:numCache>
                  <c:ptCount val="8"/>
                  <c:pt idx="0">
                    <c:v>0.00815347122220631</c:v>
                  </c:pt>
                  <c:pt idx="1">
                    <c:v>NaN</c:v>
                  </c:pt>
                  <c:pt idx="2">
                    <c:v>0.006178884303848422</c:v>
                  </c:pt>
                  <c:pt idx="3">
                    <c:v>NaN</c:v>
                  </c:pt>
                  <c:pt idx="4">
                    <c:v>0.012785293076942594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CT'!$J$36:$J$43</c:f>
              <c:numCache>
                <c:ptCount val="8"/>
                <c:pt idx="0">
                  <c:v>1.0047882400438417</c:v>
                </c:pt>
                <c:pt idx="1">
                  <c:v>0.00815347122220631</c:v>
                </c:pt>
                <c:pt idx="2">
                  <c:v>1.0005232688606762</c:v>
                </c:pt>
                <c:pt idx="3">
                  <c:v>0.006178884303848422</c:v>
                </c:pt>
                <c:pt idx="4">
                  <c:v>0.9999284677380544</c:v>
                </c:pt>
                <c:pt idx="5">
                  <c:v>0.012785293076942594</c:v>
                </c:pt>
              </c:numCache>
            </c:numRef>
          </c:yVal>
          <c:smooth val="0"/>
        </c:ser>
        <c:ser>
          <c:idx val="1"/>
          <c:order val="1"/>
          <c:tx>
            <c:v>3828, 1993 Rrstds (695ppb)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CT'!$O$56:$O$62</c:f>
                <c:numCache>
                  <c:ptCount val="7"/>
                  <c:pt idx="0">
                    <c:v>0.006417436587265172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0.011138215831361655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CT'!$O$56:$O$62</c:f>
                <c:numCache>
                  <c:ptCount val="7"/>
                  <c:pt idx="0">
                    <c:v>0.006417436587265172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0.011138215831361655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CT'!$A$56:$A$62</c:f>
              <c:strCache>
                <c:ptCount val="7"/>
                <c:pt idx="0">
                  <c:v>36977</c:v>
                </c:pt>
                <c:pt idx="3">
                  <c:v>34836</c:v>
                </c:pt>
              </c:strCache>
            </c:strRef>
          </c:xVal>
          <c:yVal>
            <c:numRef>
              <c:f>'F113 MC CT'!$J$56:$J$62</c:f>
              <c:numCache>
                <c:ptCount val="7"/>
                <c:pt idx="0">
                  <c:v>0.9841607707036842</c:v>
                </c:pt>
                <c:pt idx="1">
                  <c:v>0.006417436587265172</c:v>
                </c:pt>
                <c:pt idx="3">
                  <c:v>0.9671732464679595</c:v>
                </c:pt>
                <c:pt idx="4">
                  <c:v>0.011138215831361655</c:v>
                </c:pt>
              </c:numCache>
            </c:numRef>
          </c:yVal>
          <c:smooth val="0"/>
        </c:ser>
        <c:ser>
          <c:idx val="2"/>
          <c:order val="2"/>
          <c:tx>
            <c:v>64466, (605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CT'!$O$65:$O$71</c:f>
                <c:numCache>
                  <c:ptCount val="7"/>
                  <c:pt idx="0">
                    <c:v>0.002957580523821765</c:v>
                  </c:pt>
                  <c:pt idx="1">
                    <c:v>NaN</c:v>
                  </c:pt>
                  <c:pt idx="2">
                    <c:v>0.012646252813130004</c:v>
                  </c:pt>
                  <c:pt idx="3">
                    <c:v>NaN</c:v>
                  </c:pt>
                  <c:pt idx="4">
                    <c:v>0.005521400800001428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CT'!$O$65:$O$71</c:f>
                <c:numCache>
                  <c:ptCount val="7"/>
                  <c:pt idx="0">
                    <c:v>0.002957580523821765</c:v>
                  </c:pt>
                  <c:pt idx="1">
                    <c:v>NaN</c:v>
                  </c:pt>
                  <c:pt idx="2">
                    <c:v>0.012646252813130004</c:v>
                  </c:pt>
                  <c:pt idx="3">
                    <c:v>NaN</c:v>
                  </c:pt>
                  <c:pt idx="4">
                    <c:v>0.005521400800001428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CT'!$J$65:$J$71</c:f>
              <c:numCache>
                <c:ptCount val="7"/>
                <c:pt idx="0">
                  <c:v>1.0459562393537964</c:v>
                </c:pt>
                <c:pt idx="1">
                  <c:v>0.002957580523821765</c:v>
                </c:pt>
                <c:pt idx="2">
                  <c:v>1.0380236016391537</c:v>
                </c:pt>
                <c:pt idx="3">
                  <c:v>0.012646252813130004</c:v>
                </c:pt>
                <c:pt idx="4">
                  <c:v>1.0321879582957727</c:v>
                </c:pt>
                <c:pt idx="5">
                  <c:v>0.005521400800001428</c:v>
                </c:pt>
              </c:numCache>
            </c:numRef>
          </c:yVal>
          <c:smooth val="0"/>
        </c:ser>
        <c:ser>
          <c:idx val="3"/>
          <c:order val="3"/>
          <c:tx>
            <c:v>clm11553, (1463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CT'!$O$74:$O$85</c:f>
                <c:numCache>
                  <c:ptCount val="12"/>
                  <c:pt idx="0">
                    <c:v>0.009172253910243795</c:v>
                  </c:pt>
                  <c:pt idx="1">
                    <c:v>NaN</c:v>
                  </c:pt>
                  <c:pt idx="2">
                    <c:v>0.002010312536936885</c:v>
                  </c:pt>
                  <c:pt idx="3">
                    <c:v>NaN</c:v>
                  </c:pt>
                  <c:pt idx="4">
                    <c:v>0.0030862496031274322</c:v>
                  </c:pt>
                  <c:pt idx="5">
                    <c:v>NaN</c:v>
                  </c:pt>
                  <c:pt idx="6">
                    <c:v>0.006589326465743333</c:v>
                  </c:pt>
                  <c:pt idx="7">
                    <c:v>NaN</c:v>
                  </c:pt>
                  <c:pt idx="8">
                    <c:v>0.0050280773176229554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plus>
            <c:minus>
              <c:numRef>
                <c:f>'F113 MC CT'!$O$74:$O$85</c:f>
                <c:numCache>
                  <c:ptCount val="12"/>
                  <c:pt idx="0">
                    <c:v>0.009172253910243795</c:v>
                  </c:pt>
                  <c:pt idx="1">
                    <c:v>NaN</c:v>
                  </c:pt>
                  <c:pt idx="2">
                    <c:v>0.002010312536936885</c:v>
                  </c:pt>
                  <c:pt idx="3">
                    <c:v>NaN</c:v>
                  </c:pt>
                  <c:pt idx="4">
                    <c:v>0.0030862496031274322</c:v>
                  </c:pt>
                  <c:pt idx="5">
                    <c:v>NaN</c:v>
                  </c:pt>
                  <c:pt idx="6">
                    <c:v>0.006589326465743333</c:v>
                  </c:pt>
                  <c:pt idx="7">
                    <c:v>NaN</c:v>
                  </c:pt>
                  <c:pt idx="8">
                    <c:v>0.0050280773176229554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CT'!$A$74:$A$85</c:f>
              <c:strCache>
                <c:ptCount val="12"/>
                <c:pt idx="0">
                  <c:v>36781</c:v>
                </c:pt>
                <c:pt idx="2">
                  <c:v>36797</c:v>
                </c:pt>
                <c:pt idx="4">
                  <c:v>36977</c:v>
                </c:pt>
                <c:pt idx="6">
                  <c:v>37138</c:v>
                </c:pt>
                <c:pt idx="8">
                  <c:v>37533</c:v>
                </c:pt>
              </c:strCache>
            </c:strRef>
          </c:xVal>
          <c:yVal>
            <c:numRef>
              <c:f>'F113 MC CT'!$J$74:$J$85</c:f>
              <c:numCache>
                <c:ptCount val="12"/>
                <c:pt idx="0">
                  <c:v>1.0551450120975407</c:v>
                </c:pt>
                <c:pt idx="1">
                  <c:v>0.009172253910243795</c:v>
                </c:pt>
                <c:pt idx="2">
                  <c:v>1.0513196021408162</c:v>
                </c:pt>
                <c:pt idx="3">
                  <c:v>0.002010312536936885</c:v>
                </c:pt>
                <c:pt idx="4">
                  <c:v>1.0505679168017905</c:v>
                </c:pt>
                <c:pt idx="5">
                  <c:v>0.0030862496031274322</c:v>
                </c:pt>
                <c:pt idx="6">
                  <c:v>1.0649055024843448</c:v>
                </c:pt>
                <c:pt idx="7">
                  <c:v>0.006589326465743333</c:v>
                </c:pt>
                <c:pt idx="8">
                  <c:v>1.028165587684263</c:v>
                </c:pt>
                <c:pt idx="9">
                  <c:v>0.0050280773176229554</c:v>
                </c:pt>
              </c:numCache>
            </c:numRef>
          </c:yVal>
          <c:smooth val="0"/>
        </c:ser>
        <c:ser>
          <c:idx val="4"/>
          <c:order val="4"/>
          <c:tx>
            <c:v>alm-9284, 1991 aircraft (761 ppb)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CT'!$O$47:$O$53</c:f>
                <c:numCache>
                  <c:ptCount val="7"/>
                  <c:pt idx="0">
                    <c:v>0.010581148875385958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0.008187743932951012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CT'!$O$47:$O$53</c:f>
                <c:numCache>
                  <c:ptCount val="7"/>
                  <c:pt idx="0">
                    <c:v>0.010581148875385958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0.008187743932951012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CT'!$J$47:$J$53</c:f>
              <c:numCache>
                <c:ptCount val="7"/>
                <c:pt idx="0">
                  <c:v>1.002256244298761</c:v>
                </c:pt>
                <c:pt idx="1">
                  <c:v>0.010581148875385958</c:v>
                </c:pt>
                <c:pt idx="3">
                  <c:v>0.9985867595808122</c:v>
                </c:pt>
                <c:pt idx="4">
                  <c:v>0.008187743932951012</c:v>
                </c:pt>
              </c:numCache>
            </c:numRef>
          </c:yVal>
          <c:smooth val="0"/>
        </c:ser>
        <c:ser>
          <c:idx val="5"/>
          <c:order val="5"/>
          <c:tx>
            <c:v>67964, 2001  596 ppb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'F113 MC CT'!$O$102:$O$107</c:f>
                <c:numCache>
                  <c:ptCount val="6"/>
                  <c:pt idx="0">
                    <c:v>0.008341414988237001</c:v>
                  </c:pt>
                  <c:pt idx="1">
                    <c:v>NaN</c:v>
                  </c:pt>
                  <c:pt idx="2">
                    <c:v>0.027205721319847533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CT'!$O$102:$O$107</c:f>
                <c:numCache>
                  <c:ptCount val="6"/>
                  <c:pt idx="0">
                    <c:v>0.008341414988237001</c:v>
                  </c:pt>
                  <c:pt idx="1">
                    <c:v>NaN</c:v>
                  </c:pt>
                  <c:pt idx="2">
                    <c:v>0.027205721319847533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CT'!$J$102:$J$107</c:f>
              <c:numCache>
                <c:ptCount val="6"/>
                <c:pt idx="0">
                  <c:v>1.0407824520531166</c:v>
                </c:pt>
                <c:pt idx="1">
                  <c:v>0.008341414988237001</c:v>
                </c:pt>
                <c:pt idx="2">
                  <c:v>1.0385431463323405</c:v>
                </c:pt>
                <c:pt idx="3">
                  <c:v>0.027205721319847533</c:v>
                </c:pt>
              </c:numCache>
            </c:numRef>
          </c:yVal>
          <c:smooth val="0"/>
        </c:ser>
        <c:ser>
          <c:idx val="6"/>
          <c:order val="6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CT'!$O$110:$O$113</c:f>
                <c:numCache>
                  <c:ptCount val="4"/>
                  <c:pt idx="0">
                    <c:v>0.004010573853387514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CT'!$O$110:$O$113</c:f>
                <c:numCache>
                  <c:ptCount val="4"/>
                  <c:pt idx="0">
                    <c:v>0.004010573853387514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CT'!$J$110:$J$113</c:f>
              <c:numCache>
                <c:ptCount val="4"/>
                <c:pt idx="0">
                  <c:v>1.01698102331821</c:v>
                </c:pt>
                <c:pt idx="1">
                  <c:v>0.004010573853387514</c:v>
                </c:pt>
              </c:numCache>
            </c:numRef>
          </c:yVal>
          <c:smooth val="0"/>
        </c:ser>
        <c:ser>
          <c:idx val="7"/>
          <c:order val="7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CT'!$O$116:$O$119</c:f>
                <c:numCache>
                  <c:ptCount val="4"/>
                  <c:pt idx="0">
                    <c:v>0.009872775188431956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CT'!$O$116:$O$119</c:f>
                <c:numCache>
                  <c:ptCount val="4"/>
                  <c:pt idx="0">
                    <c:v>0.009872775188431956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CT'!$J$116:$J$119</c:f>
              <c:numCache>
                <c:ptCount val="4"/>
                <c:pt idx="0">
                  <c:v>1.0088351015546149</c:v>
                </c:pt>
                <c:pt idx="1">
                  <c:v>0.009872775188431956</c:v>
                </c:pt>
              </c:numCache>
            </c:numRef>
          </c:yVal>
          <c:smooth val="0"/>
        </c:ser>
        <c:axId val="31308175"/>
        <c:axId val="13338120"/>
      </c:scatterChart>
      <c:valAx>
        <c:axId val="31308175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338120"/>
        <c:crosses val="autoZero"/>
        <c:crossBetween val="midCat"/>
        <c:dispUnits/>
        <c:majorUnit val="365"/>
      </c:valAx>
      <c:valAx>
        <c:axId val="13338120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308175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05925"/>
          <c:w val="0.24775"/>
          <c:h val="0.789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CCl4 Primary Grav Stds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15"/>
          <c:w val="0.713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9291, 1996 stds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CT'!$P$36:$P$43</c:f>
                <c:numCache>
                  <c:ptCount val="8"/>
                  <c:pt idx="0">
                    <c:v>0.0031223793411490662</c:v>
                  </c:pt>
                  <c:pt idx="1">
                    <c:v>NaN</c:v>
                  </c:pt>
                  <c:pt idx="2">
                    <c:v>0.0037104670316559234</c:v>
                  </c:pt>
                  <c:pt idx="3">
                    <c:v>NaN</c:v>
                  </c:pt>
                  <c:pt idx="4">
                    <c:v>0.009275586080559523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plus>
            <c:minus>
              <c:numRef>
                <c:f>'F113 MC CT'!$P$36:$P$43</c:f>
                <c:numCache>
                  <c:ptCount val="8"/>
                  <c:pt idx="0">
                    <c:v>0.0031223793411490662</c:v>
                  </c:pt>
                  <c:pt idx="1">
                    <c:v>NaN</c:v>
                  </c:pt>
                  <c:pt idx="2">
                    <c:v>0.0037104670316559234</c:v>
                  </c:pt>
                  <c:pt idx="3">
                    <c:v>NaN</c:v>
                  </c:pt>
                  <c:pt idx="4">
                    <c:v>0.009275586080559523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strRef>
              <c:f>'F113 MC CT'!$A$36:$A$43</c:f>
              <c:strCache>
                <c:ptCount val="8"/>
                <c:pt idx="0">
                  <c:v>36797</c:v>
                </c:pt>
                <c:pt idx="2">
                  <c:v>36977</c:v>
                </c:pt>
                <c:pt idx="4">
                  <c:v>34962</c:v>
                </c:pt>
              </c:strCache>
            </c:strRef>
          </c:xVal>
          <c:yVal>
            <c:numRef>
              <c:f>'F113 MC CT'!$K$36:$K$43</c:f>
              <c:numCache>
                <c:ptCount val="8"/>
                <c:pt idx="0">
                  <c:v>0.9964765563311009</c:v>
                </c:pt>
                <c:pt idx="1">
                  <c:v>0.0031223793411490662</c:v>
                </c:pt>
                <c:pt idx="2">
                  <c:v>0.9923941269072326</c:v>
                </c:pt>
                <c:pt idx="3">
                  <c:v>0.0037104670316559234</c:v>
                </c:pt>
                <c:pt idx="4">
                  <c:v>1.003465402991218</c:v>
                </c:pt>
                <c:pt idx="5">
                  <c:v>0.009275586080559523</c:v>
                </c:pt>
              </c:numCache>
            </c:numRef>
          </c:yVal>
          <c:smooth val="0"/>
        </c:ser>
        <c:ser>
          <c:idx val="2"/>
          <c:order val="1"/>
          <c:tx>
            <c:v>alm-64466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CT'!$P$65:$P$71</c:f>
                <c:numCache>
                  <c:ptCount val="7"/>
                  <c:pt idx="0">
                    <c:v>0.0038492243944636315</c:v>
                  </c:pt>
                  <c:pt idx="1">
                    <c:v>NaN</c:v>
                  </c:pt>
                  <c:pt idx="2">
                    <c:v>0.004796665221068608</c:v>
                  </c:pt>
                  <c:pt idx="3">
                    <c:v>NaN</c:v>
                  </c:pt>
                  <c:pt idx="4">
                    <c:v>0.003927611016287782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CT'!$P$65:$P$71</c:f>
                <c:numCache>
                  <c:ptCount val="7"/>
                  <c:pt idx="0">
                    <c:v>0.0038492243944636315</c:v>
                  </c:pt>
                  <c:pt idx="1">
                    <c:v>NaN</c:v>
                  </c:pt>
                  <c:pt idx="2">
                    <c:v>0.004796665221068608</c:v>
                  </c:pt>
                  <c:pt idx="3">
                    <c:v>NaN</c:v>
                  </c:pt>
                  <c:pt idx="4">
                    <c:v>0.003927611016287782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strRef>
              <c:f>'F113 MC CT'!$A$65:$A$71</c:f>
              <c:strCache>
                <c:ptCount val="7"/>
                <c:pt idx="0">
                  <c:v>36977</c:v>
                </c:pt>
                <c:pt idx="2">
                  <c:v>37138</c:v>
                </c:pt>
                <c:pt idx="4">
                  <c:v>37533</c:v>
                </c:pt>
              </c:strCache>
            </c:strRef>
          </c:xVal>
          <c:yVal>
            <c:numRef>
              <c:f>'F113 MC CT'!$K$65:$K$71</c:f>
              <c:numCache>
                <c:ptCount val="7"/>
                <c:pt idx="0">
                  <c:v>1.003566123420897</c:v>
                </c:pt>
                <c:pt idx="1">
                  <c:v>0.0038492243944636315</c:v>
                </c:pt>
                <c:pt idx="2">
                  <c:v>0.9347408856099296</c:v>
                </c:pt>
                <c:pt idx="3">
                  <c:v>0.004796665221068608</c:v>
                </c:pt>
                <c:pt idx="4">
                  <c:v>1.0008343693624822</c:v>
                </c:pt>
                <c:pt idx="5">
                  <c:v>0.003927611016287782</c:v>
                </c:pt>
              </c:numCache>
            </c:numRef>
          </c:yVal>
          <c:smooth val="0"/>
        </c:ser>
        <c:ser>
          <c:idx val="3"/>
          <c:order val="2"/>
          <c:tx>
            <c:v>clm11548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CT'!$P$95:$P$99</c:f>
                <c:numCache>
                  <c:ptCount val="5"/>
                  <c:pt idx="0">
                    <c:v>0.005814053926073003</c:v>
                  </c:pt>
                  <c:pt idx="1">
                    <c:v>NaN</c:v>
                  </c:pt>
                  <c:pt idx="2">
                    <c:v>0.004097732694282457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plus>
            <c:minus>
              <c:numRef>
                <c:f>'F113 MC CT'!$P$95:$P$99</c:f>
                <c:numCache>
                  <c:ptCount val="5"/>
                  <c:pt idx="0">
                    <c:v>0.005814053926073003</c:v>
                  </c:pt>
                  <c:pt idx="1">
                    <c:v>NaN</c:v>
                  </c:pt>
                  <c:pt idx="2">
                    <c:v>0.004097732694282457</c:v>
                  </c:pt>
                  <c:pt idx="3">
                    <c:v>NaN</c:v>
                  </c:pt>
                  <c:pt idx="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8000"/>
                </a:solidFill>
              </a:ln>
            </c:spPr>
          </c:errBars>
          <c:xVal>
            <c:strRef>
              <c:f>'F113 MC CT'!$A$95:$A$99</c:f>
              <c:strCache>
                <c:ptCount val="5"/>
                <c:pt idx="0">
                  <c:v>36781</c:v>
                </c:pt>
                <c:pt idx="2">
                  <c:v>36797</c:v>
                </c:pt>
              </c:strCache>
            </c:strRef>
          </c:xVal>
          <c:yVal>
            <c:numRef>
              <c:f>'F113 MC CT'!$K$95:$K$99</c:f>
              <c:numCache>
                <c:ptCount val="5"/>
                <c:pt idx="0">
                  <c:v>1.0225334328803144</c:v>
                </c:pt>
                <c:pt idx="1">
                  <c:v>0.005814053926073003</c:v>
                </c:pt>
                <c:pt idx="2">
                  <c:v>1.0261829314522617</c:v>
                </c:pt>
                <c:pt idx="3">
                  <c:v>0.004097732694282457</c:v>
                </c:pt>
              </c:numCache>
            </c:numRef>
          </c:yVal>
          <c:smooth val="0"/>
        </c:ser>
        <c:ser>
          <c:idx val="4"/>
          <c:order val="3"/>
          <c:tx>
            <c:v>alm-9284, 1991 aircraft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C0"/>
              </a:solidFill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CT'!$P$47:$P$53</c:f>
                <c:numCache>
                  <c:ptCount val="7"/>
                  <c:pt idx="0">
                    <c:v>0.00725019388645643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0.01469078598187373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plus>
            <c:minus>
              <c:numRef>
                <c:f>'F113 MC CT'!$P$47:$P$53</c:f>
                <c:numCache>
                  <c:ptCount val="7"/>
                  <c:pt idx="0">
                    <c:v>0.00725019388645643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0.01469078598187373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80"/>
                </a:solidFill>
              </a:ln>
            </c:spPr>
          </c:errBars>
          <c:xVal>
            <c:strRef>
              <c:f>'F113 MC CT'!$A$47:$A$53</c:f>
              <c:strCache>
                <c:ptCount val="7"/>
                <c:pt idx="0">
                  <c:v>34836</c:v>
                </c:pt>
                <c:pt idx="3">
                  <c:v>36993</c:v>
                </c:pt>
              </c:strCache>
            </c:strRef>
          </c:xVal>
          <c:yVal>
            <c:numRef>
              <c:f>'F113 MC CT'!$K$47:$K$53</c:f>
              <c:numCache>
                <c:ptCount val="7"/>
                <c:pt idx="0">
                  <c:v>0.9968120807959014</c:v>
                </c:pt>
                <c:pt idx="1">
                  <c:v>0.00725019388645643</c:v>
                </c:pt>
                <c:pt idx="3">
                  <c:v>0.9927350458036722</c:v>
                </c:pt>
                <c:pt idx="4">
                  <c:v>0.01469078598187373</c:v>
                </c:pt>
              </c:numCache>
            </c:numRef>
          </c:yVal>
          <c:smooth val="0"/>
        </c:ser>
        <c:ser>
          <c:idx val="5"/>
          <c:order val="4"/>
          <c:tx>
            <c:v>67964, 2001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'F113 MC CT'!$P$102:$P$107</c:f>
                <c:numCache>
                  <c:ptCount val="6"/>
                  <c:pt idx="0">
                    <c:v>0.002742600286683787</c:v>
                  </c:pt>
                  <c:pt idx="1">
                    <c:v>NaN</c:v>
                  </c:pt>
                  <c:pt idx="2">
                    <c:v>0.019273012047147882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plus>
            <c:minus>
              <c:numRef>
                <c:f>'F113 MC CT'!$P$102:$P$107</c:f>
                <c:numCache>
                  <c:ptCount val="6"/>
                  <c:pt idx="0">
                    <c:v>0.002742600286683787</c:v>
                  </c:pt>
                  <c:pt idx="1">
                    <c:v>NaN</c:v>
                  </c:pt>
                  <c:pt idx="2">
                    <c:v>0.019273012047147882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800000"/>
                </a:solidFill>
              </a:ln>
            </c:spPr>
          </c:errBars>
          <c:xVal>
            <c:strRef>
              <c:f>'F113 MC CT'!$A$102:$A$107</c:f>
              <c:strCache>
                <c:ptCount val="6"/>
                <c:pt idx="0">
                  <c:v>37138</c:v>
                </c:pt>
                <c:pt idx="2">
                  <c:v>37533</c:v>
                </c:pt>
              </c:strCache>
            </c:strRef>
          </c:xVal>
          <c:yVal>
            <c:numRef>
              <c:f>'F113 MC CT'!$K$102:$K$107</c:f>
              <c:numCache>
                <c:ptCount val="6"/>
                <c:pt idx="0">
                  <c:v>1.0019836597257672</c:v>
                </c:pt>
                <c:pt idx="1">
                  <c:v>0.002742600286683787</c:v>
                </c:pt>
                <c:pt idx="2">
                  <c:v>1.0051105886645664</c:v>
                </c:pt>
                <c:pt idx="3">
                  <c:v>0.019273012047147882</c:v>
                </c:pt>
              </c:numCache>
            </c:numRef>
          </c:yVal>
          <c:smooth val="0"/>
        </c:ser>
        <c:ser>
          <c:idx val="6"/>
          <c:order val="5"/>
          <c:tx>
            <c:v>SIO source, alm-66844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CT'!$P$110:$P$113</c:f>
                <c:numCache>
                  <c:ptCount val="4"/>
                  <c:pt idx="0">
                    <c:v>0.007736244030971438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CT'!$P$110:$P$113</c:f>
                <c:numCache>
                  <c:ptCount val="4"/>
                  <c:pt idx="0">
                    <c:v>0.007736244030971438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1"/>
          </c:errBars>
          <c:xVal>
            <c:strRef>
              <c:f>'F113 MC CT'!$A$110:$A$113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CT'!$K$110:$K$113</c:f>
              <c:numCache>
                <c:ptCount val="4"/>
                <c:pt idx="0">
                  <c:v>0.9884727703129614</c:v>
                </c:pt>
                <c:pt idx="1">
                  <c:v>0.007736244030971438</c:v>
                </c:pt>
              </c:numCache>
            </c:numRef>
          </c:yVal>
          <c:smooth val="0"/>
        </c:ser>
        <c:ser>
          <c:idx val="7"/>
          <c:order val="6"/>
          <c:tx>
            <c:v>SIO source, alm-64461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'F113 MC CT'!$P$116:$P$119</c:f>
                <c:numCache>
                  <c:ptCount val="4"/>
                  <c:pt idx="0">
                    <c:v>0.006769727191725084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'F113 MC CT'!$P$116:$P$119</c:f>
                <c:numCache>
                  <c:ptCount val="4"/>
                  <c:pt idx="0">
                    <c:v>0.006769727191725084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</c:errBars>
          <c:xVal>
            <c:strRef>
              <c:f>'F113 MC CT'!$A$116:$A$119</c:f>
              <c:strCache>
                <c:ptCount val="4"/>
                <c:pt idx="0">
                  <c:v>37533</c:v>
                </c:pt>
              </c:strCache>
            </c:strRef>
          </c:xVal>
          <c:yVal>
            <c:numRef>
              <c:f>'F113 MC CT'!$K$116:$K$119</c:f>
              <c:numCache>
                <c:ptCount val="4"/>
                <c:pt idx="0">
                  <c:v>0.9834959768458763</c:v>
                </c:pt>
                <c:pt idx="1">
                  <c:v>0.006769727191725084</c:v>
                </c:pt>
              </c:numCache>
            </c:numRef>
          </c:yVal>
          <c:smooth val="0"/>
        </c:ser>
        <c:axId val="52934217"/>
        <c:axId val="6645906"/>
      </c:scatterChart>
      <c:valAx>
        <c:axId val="52934217"/>
        <c:scaling>
          <c:orientation val="minMax"/>
          <c:min val="34704"/>
        </c:scaling>
        <c:axPos val="b"/>
        <c:delete val="0"/>
        <c:numFmt formatCode="mmm-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45906"/>
        <c:crosses val="autoZero"/>
        <c:crossBetween val="midCat"/>
        <c:dispUnits/>
        <c:majorUnit val="365"/>
      </c:valAx>
      <c:valAx>
        <c:axId val="6645906"/>
        <c:scaling>
          <c:orientation val="minMax"/>
          <c:max val="1.1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(Response/ppb) / (resp/ppb for alm-9300)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934217"/>
        <c:crosses val="autoZero"/>
        <c:crossBetween val="midCat"/>
        <c:dispUnits/>
        <c:majorUnit val="0.05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"/>
          <c:y val="0.18475"/>
          <c:w val="0.24775"/>
          <c:h val="0.69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355" verticalDpi="355" orientation="landscape"/>
  <headerFooter>
    <oddHeader>&amp;A</oddHeader>
    <oddFooter>&amp;C&amp;f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0.13875</cdr:y>
    </cdr:from>
    <cdr:to>
      <cdr:x>0.86575</cdr:x>
      <cdr:y>0.2565</cdr:y>
    </cdr:to>
    <cdr:sp>
      <cdr:nvSpPr>
        <cdr:cNvPr id="1" name="Text 1"/>
        <cdr:cNvSpPr txBox="1">
          <a:spLocks noChangeArrowheads="1"/>
        </cdr:cNvSpPr>
      </cdr:nvSpPr>
      <cdr:spPr>
        <a:xfrm>
          <a:off x="676275" y="733425"/>
          <a:ext cx="34099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Three NOAA primary ppb-ppm-level stds of CH3Cl: 
      1)  Range of response among 3 primaries is 2.5%
      2)  No drift evident in these stds over time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0.145</cdr:y>
    </cdr:from>
    <cdr:to>
      <cdr:x>0.8705</cdr:x>
      <cdr:y>0.32675</cdr:y>
    </cdr:to>
    <cdr:sp>
      <cdr:nvSpPr>
        <cdr:cNvPr id="1" name="Text 1"/>
        <cdr:cNvSpPr txBox="1">
          <a:spLocks noChangeArrowheads="1"/>
        </cdr:cNvSpPr>
      </cdr:nvSpPr>
      <cdr:spPr>
        <a:xfrm>
          <a:off x="866775" y="771525"/>
          <a:ext cx="32385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  Good consistency seen in 2 stds made 6 yrs apart (9302 and 67705)
2)  Evidence for significant losses in 1 or 2 ppb-ppm-level stds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0.1295</cdr:y>
    </cdr:from>
    <cdr:to>
      <cdr:x>0.8515</cdr:x>
      <cdr:y>0.31125</cdr:y>
    </cdr:to>
    <cdr:sp>
      <cdr:nvSpPr>
        <cdr:cNvPr id="1" name="Text 1"/>
        <cdr:cNvSpPr txBox="1">
          <a:spLocks noChangeArrowheads="1"/>
        </cdr:cNvSpPr>
      </cdr:nvSpPr>
      <cdr:spPr>
        <a:xfrm>
          <a:off x="781050" y="685800"/>
          <a:ext cx="323850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1)  Good consistency seen in stds made 6 yrs apart (9302 vs. 67705 and vs. 32562)
2)  Evidence for significant losses in 1 or 2 ppb-ppm-level stds</a:t>
          </a:r>
        </a:p>
      </cdr:txBody>
    </cdr:sp>
  </cdr:relSizeAnchor>
  <cdr:relSizeAnchor xmlns:cdr="http://schemas.openxmlformats.org/drawingml/2006/chartDrawing">
    <cdr:from>
      <cdr:x>0.686</cdr:x>
      <cdr:y>0.689</cdr:y>
    </cdr:from>
    <cdr:to>
      <cdr:x>0.9705</cdr:x>
      <cdr:y>0.721</cdr:y>
    </cdr:to>
    <cdr:sp>
      <cdr:nvSpPr>
        <cdr:cNvPr id="2" name="Text 2"/>
        <cdr:cNvSpPr txBox="1">
          <a:spLocks noChangeArrowheads="1"/>
        </cdr:cNvSpPr>
      </cdr:nvSpPr>
      <cdr:spPr>
        <a:xfrm>
          <a:off x="3238500" y="3676650"/>
          <a:ext cx="13430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alm-39984 (0.5 ppm)</a:t>
          </a:r>
        </a:p>
      </cdr:txBody>
    </cdr:sp>
  </cdr:relSizeAnchor>
  <cdr:relSizeAnchor xmlns:cdr="http://schemas.openxmlformats.org/drawingml/2006/chartDrawing">
    <cdr:from>
      <cdr:x>0.47825</cdr:x>
      <cdr:y>0.46625</cdr:y>
    </cdr:from>
    <cdr:to>
      <cdr:x>0.7475</cdr:x>
      <cdr:y>0.49825</cdr:y>
    </cdr:to>
    <cdr:sp>
      <cdr:nvSpPr>
        <cdr:cNvPr id="3" name="Text 3"/>
        <cdr:cNvSpPr txBox="1">
          <a:spLocks noChangeArrowheads="1"/>
        </cdr:cNvSpPr>
      </cdr:nvSpPr>
      <cdr:spPr>
        <a:xfrm>
          <a:off x="2257425" y="2486025"/>
          <a:ext cx="1276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alm-39996 (1.2 ppm)</a:t>
          </a:r>
        </a:p>
      </cdr:txBody>
    </cdr:sp>
  </cdr:relSizeAnchor>
  <cdr:relSizeAnchor xmlns:cdr="http://schemas.openxmlformats.org/drawingml/2006/chartDrawing">
    <cdr:from>
      <cdr:x>0.7035</cdr:x>
      <cdr:y>0.27525</cdr:y>
    </cdr:from>
    <cdr:to>
      <cdr:x>0.94825</cdr:x>
      <cdr:y>0.30725</cdr:y>
    </cdr:to>
    <cdr:sp>
      <cdr:nvSpPr>
        <cdr:cNvPr id="4" name="Text 4"/>
        <cdr:cNvSpPr txBox="1">
          <a:spLocks noChangeArrowheads="1"/>
        </cdr:cNvSpPr>
      </cdr:nvSpPr>
      <cdr:spPr>
        <a:xfrm>
          <a:off x="3314700" y="1466850"/>
          <a:ext cx="1152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alm-67705 (0.5 ppm)</a:t>
          </a:r>
        </a:p>
      </cdr:txBody>
    </cdr:sp>
  </cdr:relSizeAnchor>
  <cdr:relSizeAnchor xmlns:cdr="http://schemas.openxmlformats.org/drawingml/2006/chartDrawing">
    <cdr:from>
      <cdr:x>0.76725</cdr:x>
      <cdr:y>0.41</cdr:y>
    </cdr:from>
    <cdr:to>
      <cdr:x>0.99075</cdr:x>
      <cdr:y>0.442</cdr:y>
    </cdr:to>
    <cdr:sp>
      <cdr:nvSpPr>
        <cdr:cNvPr id="5" name="Text 5"/>
        <cdr:cNvSpPr txBox="1">
          <a:spLocks noChangeArrowheads="1"/>
        </cdr:cNvSpPr>
      </cdr:nvSpPr>
      <cdr:spPr>
        <a:xfrm>
          <a:off x="3619500" y="2190750"/>
          <a:ext cx="1057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alm-32562 (0.56 ppm)</a:t>
          </a:r>
        </a:p>
      </cdr:txBody>
    </cdr:sp>
  </cdr:relSizeAnchor>
  <cdr:relSizeAnchor xmlns:cdr="http://schemas.openxmlformats.org/drawingml/2006/chartDrawing">
    <cdr:from>
      <cdr:x>0.14925</cdr:x>
      <cdr:y>0.322</cdr:y>
    </cdr:from>
    <cdr:to>
      <cdr:x>0.39125</cdr:x>
      <cdr:y>0.35375</cdr:y>
    </cdr:to>
    <cdr:sp>
      <cdr:nvSpPr>
        <cdr:cNvPr id="6" name="Text 6"/>
        <cdr:cNvSpPr txBox="1">
          <a:spLocks noChangeArrowheads="1"/>
        </cdr:cNvSpPr>
      </cdr:nvSpPr>
      <cdr:spPr>
        <a:xfrm>
          <a:off x="704850" y="171450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alm-9302 (1.2 ppm)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496050" y="0"/>
        <a:ext cx="47244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29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2401550" y="0"/>
        <a:ext cx="472440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0</xdr:row>
      <xdr:rowOff>0</xdr:rowOff>
    </xdr:from>
    <xdr:to>
      <xdr:col>37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17125950" y="0"/>
        <a:ext cx="4724400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0</xdr:colOff>
      <xdr:row>0</xdr:row>
      <xdr:rowOff>0</xdr:rowOff>
    </xdr:from>
    <xdr:to>
      <xdr:col>46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22440900" y="0"/>
        <a:ext cx="4724400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0.14625</cdr:y>
    </cdr:from>
    <cdr:to>
      <cdr:x>0.53675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866775"/>
          <a:ext cx="3590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new gravs made with Aldrich reagent show higher response 
compared to alm-9300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workbookViewId="0" topLeftCell="AD1">
      <selection activeCell="AL18" sqref="AL18"/>
    </sheetView>
  </sheetViews>
  <sheetFormatPr defaultColWidth="11.421875" defaultRowHeight="12.75"/>
  <cols>
    <col min="1" max="16384" width="8.8515625" style="0" customWidth="1"/>
  </cols>
  <sheetData>
    <row r="1" ht="12.75">
      <c r="G1" t="s">
        <v>157</v>
      </c>
    </row>
    <row r="2" spans="1:10" ht="12.75">
      <c r="A2" t="s">
        <v>158</v>
      </c>
      <c r="D2" t="s">
        <v>159</v>
      </c>
      <c r="G2" t="s">
        <v>160</v>
      </c>
      <c r="J2" t="s">
        <v>161</v>
      </c>
    </row>
    <row r="3" spans="1:10" ht="12.75">
      <c r="A3" t="s">
        <v>162</v>
      </c>
      <c r="D3">
        <v>1995</v>
      </c>
      <c r="E3" s="3" t="s">
        <v>163</v>
      </c>
      <c r="F3" s="3"/>
      <c r="G3" s="3">
        <v>1506.5</v>
      </c>
      <c r="H3" s="3"/>
      <c r="I3" s="3"/>
      <c r="J3" s="3">
        <v>1151.6</v>
      </c>
    </row>
    <row r="4" spans="4:10" ht="12.75">
      <c r="D4">
        <v>1993</v>
      </c>
      <c r="E4" s="3" t="s">
        <v>164</v>
      </c>
      <c r="F4" s="3"/>
      <c r="G4" s="3"/>
      <c r="H4" s="3"/>
      <c r="I4" s="3"/>
      <c r="J4" s="3">
        <v>1670</v>
      </c>
    </row>
    <row r="5" spans="4:10" ht="12.75">
      <c r="D5">
        <v>1993</v>
      </c>
      <c r="E5" s="2" t="s">
        <v>165</v>
      </c>
      <c r="F5" s="2"/>
      <c r="G5" s="2">
        <v>521.7</v>
      </c>
      <c r="H5" s="2"/>
      <c r="I5" s="2"/>
      <c r="J5" s="2"/>
    </row>
    <row r="6" spans="1:10" ht="12.75">
      <c r="A6" t="s">
        <v>163</v>
      </c>
      <c r="D6">
        <v>1993</v>
      </c>
      <c r="E6" s="2" t="s">
        <v>166</v>
      </c>
      <c r="J6">
        <v>474.8</v>
      </c>
    </row>
    <row r="7" spans="1:10" ht="12.75">
      <c r="A7" s="64">
        <v>34851</v>
      </c>
      <c r="B7">
        <v>1</v>
      </c>
      <c r="D7">
        <v>1993</v>
      </c>
      <c r="E7" s="4" t="s">
        <v>167</v>
      </c>
      <c r="F7" s="4"/>
      <c r="G7" s="4"/>
      <c r="H7" s="4"/>
      <c r="I7" s="4"/>
      <c r="J7" s="4">
        <v>30.8</v>
      </c>
    </row>
    <row r="8" spans="4:10" ht="12.75">
      <c r="D8">
        <v>2001</v>
      </c>
      <c r="E8" t="s">
        <v>168</v>
      </c>
      <c r="G8">
        <v>17030</v>
      </c>
      <c r="J8">
        <v>506.54</v>
      </c>
    </row>
    <row r="9" spans="4:10" ht="12.75">
      <c r="D9">
        <v>2001</v>
      </c>
      <c r="E9" t="s">
        <v>169</v>
      </c>
      <c r="G9">
        <v>20540</v>
      </c>
      <c r="J9">
        <v>565.09</v>
      </c>
    </row>
    <row r="11" spans="1:10" s="49" customFormat="1" ht="12.75">
      <c r="A11" s="49" t="s">
        <v>170</v>
      </c>
      <c r="G11" s="49" t="s">
        <v>171</v>
      </c>
      <c r="J11" s="49" t="s">
        <v>172</v>
      </c>
    </row>
    <row r="12" spans="7:10" s="50" customFormat="1" ht="12.75">
      <c r="G12" s="51">
        <f>AVERAGE(G14:G21)</f>
        <v>0.9876795816838033</v>
      </c>
      <c r="H12" s="51">
        <f>STDEV(G14:G21)</f>
        <v>0.0026535479331943816</v>
      </c>
      <c r="I12" s="51"/>
      <c r="J12" s="51"/>
    </row>
    <row r="13" spans="1:7" ht="12.75">
      <c r="A13" t="s">
        <v>173</v>
      </c>
      <c r="C13" s="26" t="s">
        <v>174</v>
      </c>
      <c r="G13" t="s">
        <v>175</v>
      </c>
    </row>
    <row r="14" spans="1:11" ht="12.75">
      <c r="A14" s="1">
        <f>A121</f>
        <v>34964</v>
      </c>
      <c r="B14" t="s">
        <v>176</v>
      </c>
      <c r="D14" s="22" t="str">
        <f aca="true" t="shared" si="0" ref="D14:F15">D123</f>
        <v>ion50</v>
      </c>
      <c r="E14" s="8">
        <f t="shared" si="0"/>
        <v>0.992</v>
      </c>
      <c r="F14" s="8">
        <f t="shared" si="0"/>
        <v>0.012</v>
      </c>
      <c r="G14" s="8">
        <f>AVERAGE(E14:E15)</f>
        <v>0.9884999999999999</v>
      </c>
      <c r="H14" s="8">
        <f>AVERAGE(F14:F15)</f>
        <v>0.013000000000000001</v>
      </c>
      <c r="I14" s="49" t="s">
        <v>177</v>
      </c>
      <c r="J14" s="49"/>
      <c r="K14" s="49"/>
    </row>
    <row r="15" spans="4:8" ht="12.75">
      <c r="D15" s="22" t="str">
        <f t="shared" si="0"/>
        <v>ion52</v>
      </c>
      <c r="E15" s="8">
        <f t="shared" si="0"/>
        <v>0.985</v>
      </c>
      <c r="F15" s="8">
        <f t="shared" si="0"/>
        <v>0.014</v>
      </c>
      <c r="G15" s="23"/>
      <c r="H15" s="23"/>
    </row>
    <row r="16" spans="1:8" ht="12.75">
      <c r="A16" s="1">
        <f>A135</f>
        <v>35500</v>
      </c>
      <c r="D16" s="22" t="str">
        <f aca="true" t="shared" si="1" ref="D16:F17">D137</f>
        <v>ion 50</v>
      </c>
      <c r="E16" s="8">
        <f t="shared" si="1"/>
        <v>0.9840432472146888</v>
      </c>
      <c r="F16" s="8">
        <f t="shared" si="1"/>
        <v>0.015676413178072723</v>
      </c>
      <c r="G16" s="8">
        <f>AVERAGE(E16:E17)</f>
        <v>0.9878582851587767</v>
      </c>
      <c r="H16" s="8">
        <f>AVERAGE(F16:F17)</f>
        <v>0.015560174140848287</v>
      </c>
    </row>
    <row r="17" spans="4:8" ht="12.75">
      <c r="D17" s="22" t="str">
        <f t="shared" si="1"/>
        <v>ion 52</v>
      </c>
      <c r="E17" s="8">
        <f t="shared" si="1"/>
        <v>0.9916733231028646</v>
      </c>
      <c r="F17" s="8">
        <f t="shared" si="1"/>
        <v>0.01544393510362385</v>
      </c>
      <c r="G17" s="23"/>
      <c r="H17" s="23"/>
    </row>
    <row r="18" spans="1:8" ht="12.75">
      <c r="A18" s="1">
        <f>A174</f>
        <v>36605</v>
      </c>
      <c r="E18" s="8">
        <f>E176</f>
        <v>0.9853016067152676</v>
      </c>
      <c r="F18" s="8">
        <f>F176</f>
        <v>0.009202994702283116</v>
      </c>
      <c r="G18" s="8">
        <f aca="true" t="shared" si="2" ref="G18:H20">E18</f>
        <v>0.9853016067152676</v>
      </c>
      <c r="H18" s="8">
        <f t="shared" si="2"/>
        <v>0.009202994702283116</v>
      </c>
    </row>
    <row r="19" spans="1:8" ht="12.75">
      <c r="A19" s="1">
        <f>A180</f>
        <v>36945</v>
      </c>
      <c r="E19" s="8">
        <f>E182</f>
        <v>0.9915981615977794</v>
      </c>
      <c r="F19" s="8">
        <f>F182</f>
        <v>0.012519039443739846</v>
      </c>
      <c r="G19" s="8">
        <f t="shared" si="2"/>
        <v>0.9915981615977794</v>
      </c>
      <c r="H19" s="8">
        <f t="shared" si="2"/>
        <v>0.012519039443739846</v>
      </c>
    </row>
    <row r="20" spans="1:8" ht="12.75">
      <c r="A20" s="1">
        <v>36966</v>
      </c>
      <c r="E20" s="8">
        <v>0.985139854947193</v>
      </c>
      <c r="F20" s="8">
        <v>0.013217940504334986</v>
      </c>
      <c r="G20" s="8">
        <f t="shared" si="2"/>
        <v>0.985139854947193</v>
      </c>
      <c r="H20" s="8">
        <f t="shared" si="2"/>
        <v>0.013217940504334986</v>
      </c>
    </row>
    <row r="21" spans="7:8" ht="12.75">
      <c r="G21" s="22"/>
      <c r="H21" s="22"/>
    </row>
    <row r="22" spans="9:11" s="46" customFormat="1" ht="12.75">
      <c r="I22" s="52" t="s">
        <v>178</v>
      </c>
      <c r="J22" s="51">
        <f>AVERAGE(J24:J31)</f>
        <v>0.9278176880766351</v>
      </c>
      <c r="K22" s="51">
        <f>STDEV(J24:J31)</f>
        <v>0.026255530879535985</v>
      </c>
    </row>
    <row r="23" spans="1:3" ht="12.75">
      <c r="A23" t="s">
        <v>179</v>
      </c>
      <c r="C23" s="26" t="s">
        <v>180</v>
      </c>
    </row>
    <row r="24" spans="1:13" ht="12.75">
      <c r="A24" s="1">
        <f>A105</f>
        <v>34851</v>
      </c>
      <c r="J24" s="8">
        <f>J106</f>
        <v>0.9438029694564559</v>
      </c>
      <c r="K24" s="8">
        <f>K106</f>
        <v>0.009978798615404488</v>
      </c>
      <c r="M24" s="26" t="s">
        <v>181</v>
      </c>
    </row>
    <row r="25" spans="1:13" ht="12.75">
      <c r="A25" s="1">
        <f>A110</f>
        <v>34852</v>
      </c>
      <c r="J25" s="8">
        <f>J111</f>
        <v>0.943741723879968</v>
      </c>
      <c r="K25" s="8">
        <f>K111</f>
        <v>0.013485583106101973</v>
      </c>
      <c r="M25" s="26"/>
    </row>
    <row r="26" spans="1:13" ht="12.75">
      <c r="A26" s="1">
        <f>A115</f>
        <v>34858</v>
      </c>
      <c r="I26" t="s">
        <v>182</v>
      </c>
      <c r="J26" s="8">
        <f>J116</f>
        <v>0.9522684822772997</v>
      </c>
      <c r="K26" s="8">
        <f>K116</f>
        <v>0.0034412253799776474</v>
      </c>
      <c r="M26" s="26"/>
    </row>
    <row r="27" spans="1:13" ht="12.75">
      <c r="A27" s="1">
        <f>A26</f>
        <v>34858</v>
      </c>
      <c r="I27" t="s">
        <v>183</v>
      </c>
      <c r="J27" s="8">
        <f>J118</f>
        <v>0.9483126043408547</v>
      </c>
      <c r="K27" s="8">
        <f>K118</f>
        <v>0.0075928681712694275</v>
      </c>
      <c r="M27" s="26"/>
    </row>
    <row r="28" spans="1:13" ht="12.75">
      <c r="A28" s="1">
        <f>A127</f>
        <v>35496</v>
      </c>
      <c r="J28" s="8">
        <f>J132</f>
        <v>0.9190913882871432</v>
      </c>
      <c r="K28" s="8">
        <f>K132</f>
        <v>0.0066815817142639134</v>
      </c>
      <c r="M28" s="26"/>
    </row>
    <row r="29" spans="1:13" ht="12.75">
      <c r="A29" s="1">
        <f>A164</f>
        <v>36598</v>
      </c>
      <c r="J29" s="8">
        <f>J166</f>
        <v>0.9040543011882123</v>
      </c>
      <c r="K29" s="8">
        <f>K166</f>
        <v>0.006798590300901031</v>
      </c>
      <c r="M29" s="26"/>
    </row>
    <row r="30" spans="1:13" ht="12.75">
      <c r="A30" s="1">
        <f>A180</f>
        <v>36945</v>
      </c>
      <c r="J30" s="8">
        <f>J188</f>
        <v>0.8834523471065121</v>
      </c>
      <c r="K30" s="8">
        <f>K188</f>
        <v>0.001932660735173542</v>
      </c>
      <c r="M30" s="26"/>
    </row>
    <row r="31" spans="10:13" ht="12.75">
      <c r="J31" s="8"/>
      <c r="K31" s="8"/>
      <c r="M31" s="26"/>
    </row>
    <row r="32" spans="9:13" s="46" customFormat="1" ht="12.75">
      <c r="I32" s="52" t="s">
        <v>178</v>
      </c>
      <c r="J32" s="51">
        <f>AVERAGE(J34:J38)</f>
        <v>0.8876730320248627</v>
      </c>
      <c r="K32" s="51">
        <f>STDEV(J34:J38)</f>
        <v>0.020025300782175643</v>
      </c>
      <c r="M32" s="54"/>
    </row>
    <row r="33" spans="1:13" ht="12.75">
      <c r="A33" t="s">
        <v>184</v>
      </c>
      <c r="C33" s="26" t="s">
        <v>185</v>
      </c>
      <c r="J33" s="23"/>
      <c r="K33" s="23"/>
      <c r="M33" s="26"/>
    </row>
    <row r="34" spans="1:13" ht="12.75">
      <c r="A34" s="1">
        <f>A127</f>
        <v>35496</v>
      </c>
      <c r="J34" s="8">
        <f>J128</f>
        <v>0.900917911959105</v>
      </c>
      <c r="K34" s="8">
        <f>K128</f>
        <v>0.006041850498967092</v>
      </c>
      <c r="M34" s="26" t="s">
        <v>181</v>
      </c>
    </row>
    <row r="35" spans="1:11" ht="12">
      <c r="A35" s="1">
        <f>A135</f>
        <v>35500</v>
      </c>
      <c r="J35" s="8">
        <f>J140</f>
        <v>0.8921817090480934</v>
      </c>
      <c r="K35" s="8">
        <f>K140</f>
        <v>0.00619011905533763</v>
      </c>
    </row>
    <row r="36" spans="1:11" ht="12">
      <c r="A36" s="1">
        <f>A164</f>
        <v>36598</v>
      </c>
      <c r="J36" s="8">
        <f>J169</f>
        <v>0.8994080051572497</v>
      </c>
      <c r="K36" s="8">
        <f>K169</f>
        <v>0.016273183568981296</v>
      </c>
    </row>
    <row r="37" spans="1:11" ht="12">
      <c r="A37" s="1">
        <f>A180</f>
        <v>36945</v>
      </c>
      <c r="J37" s="8">
        <f>J186</f>
        <v>0.8581845019350024</v>
      </c>
      <c r="K37" s="8">
        <f>K186</f>
        <v>0.0017654516783952696</v>
      </c>
    </row>
    <row r="38" spans="10:11" ht="12">
      <c r="J38" s="8"/>
      <c r="K38" s="8"/>
    </row>
    <row r="39" spans="9:11" s="46" customFormat="1" ht="12">
      <c r="I39" s="50"/>
      <c r="J39" s="51">
        <f>AVERAGE(J41:J44)</f>
        <v>0.9821972397895049</v>
      </c>
      <c r="K39" s="51">
        <f>STDEV(J41:J44)</f>
        <v>0.01431631915858202</v>
      </c>
    </row>
    <row r="40" spans="1:11" ht="12">
      <c r="A40" t="s">
        <v>186</v>
      </c>
      <c r="C40" s="26" t="s">
        <v>187</v>
      </c>
      <c r="J40" s="23"/>
      <c r="K40" s="23"/>
    </row>
    <row r="41" spans="1:11" ht="12">
      <c r="A41" s="1">
        <f>A105</f>
        <v>34851</v>
      </c>
      <c r="J41" s="8">
        <f>J108</f>
        <v>0.9688287469260077</v>
      </c>
      <c r="K41" s="8">
        <f>K108</f>
        <v>0.014214660719088005</v>
      </c>
    </row>
    <row r="42" spans="1:11" ht="12">
      <c r="A42" s="1">
        <f>A110</f>
        <v>34852</v>
      </c>
      <c r="J42" s="8">
        <f>J113</f>
        <v>0.9804601120359202</v>
      </c>
      <c r="K42" s="8">
        <f>K113</f>
        <v>0.025588187827868904</v>
      </c>
    </row>
    <row r="43" spans="1:11" ht="12">
      <c r="A43" s="1">
        <f>A115</f>
        <v>34858</v>
      </c>
      <c r="J43" s="8">
        <f>J120</f>
        <v>0.9973028604065867</v>
      </c>
      <c r="K43" s="8">
        <f>K120</f>
        <v>0.01638973658609332</v>
      </c>
    </row>
    <row r="44" spans="1:11" ht="12">
      <c r="A44" s="1"/>
      <c r="J44" s="8"/>
      <c r="K44" s="8"/>
    </row>
    <row r="45" spans="1:11" s="46" customFormat="1" ht="12">
      <c r="A45" s="47"/>
      <c r="J45" s="51">
        <f>AVERAGE(J47:J52)</f>
        <v>1.043152864376335</v>
      </c>
      <c r="K45" s="51">
        <f>STDEV(J47:J52)</f>
        <v>0.014051073893968825</v>
      </c>
    </row>
    <row r="46" spans="1:11" ht="12">
      <c r="A46" t="s">
        <v>188</v>
      </c>
      <c r="C46" s="26" t="s">
        <v>189</v>
      </c>
      <c r="J46" s="8"/>
      <c r="K46" s="8"/>
    </row>
    <row r="47" spans="1:11" ht="12">
      <c r="A47" s="1">
        <v>34851</v>
      </c>
      <c r="J47" s="8">
        <v>1.026515891853958</v>
      </c>
      <c r="K47" s="8">
        <v>0.01201393750418023</v>
      </c>
    </row>
    <row r="48" spans="1:11" ht="12">
      <c r="A48" s="1">
        <v>34852</v>
      </c>
      <c r="J48" s="7">
        <v>1.0389072425504229</v>
      </c>
      <c r="K48" s="7">
        <v>0.03072600694359709</v>
      </c>
    </row>
    <row r="49" spans="1:11" ht="12">
      <c r="A49" s="1">
        <v>34858</v>
      </c>
      <c r="J49" s="7">
        <v>1.0472916818811326</v>
      </c>
      <c r="K49" s="7">
        <v>0.0168789604150137</v>
      </c>
    </row>
    <row r="50" spans="1:11" ht="12">
      <c r="A50" s="1">
        <f>A135</f>
        <v>35500</v>
      </c>
      <c r="H50" s="35"/>
      <c r="J50" s="8">
        <f>J143</f>
        <v>1.0598966412198263</v>
      </c>
      <c r="K50" s="8">
        <f>K143</f>
        <v>0.016722417436043174</v>
      </c>
    </row>
    <row r="51" ht="12">
      <c r="H51" s="35"/>
    </row>
    <row r="52" ht="12">
      <c r="A52" s="1"/>
    </row>
    <row r="53" spans="10:11" s="46" customFormat="1" ht="12">
      <c r="J53" s="51">
        <f>AVERAGE(J55:J60)</f>
        <v>0.9742172658386471</v>
      </c>
      <c r="K53" s="51">
        <f>STDEV(J55:J60)</f>
        <v>0.006748588676324898</v>
      </c>
    </row>
    <row r="54" spans="1:5" ht="12">
      <c r="A54" t="s">
        <v>190</v>
      </c>
      <c r="D54" t="s">
        <v>191</v>
      </c>
      <c r="E54" t="s">
        <v>192</v>
      </c>
    </row>
    <row r="55" spans="1:15" ht="12">
      <c r="A55" s="1">
        <f>A121</f>
        <v>34964</v>
      </c>
      <c r="B55" t="s">
        <v>176</v>
      </c>
      <c r="J55" s="8">
        <f>J125</f>
        <v>0.9814026915208423</v>
      </c>
      <c r="K55" s="8">
        <f>K125</f>
        <v>0.0035103300968746367</v>
      </c>
      <c r="M55" s="30">
        <f>SLOPE(J55:J60,A55:A60)</f>
        <v>-6.8418542980516035E-06</v>
      </c>
      <c r="N55" s="55">
        <f>M55*365</f>
        <v>-0.0024972768187888354</v>
      </c>
      <c r="O55" s="56"/>
    </row>
    <row r="56" spans="1:15" ht="12">
      <c r="A56" s="1">
        <f>A127</f>
        <v>35496</v>
      </c>
      <c r="G56" s="2"/>
      <c r="H56" s="53" t="s">
        <v>193</v>
      </c>
      <c r="I56" s="2"/>
      <c r="J56" s="8">
        <f>J130</f>
        <v>0.9802266928407336</v>
      </c>
      <c r="K56" s="8">
        <f>K130</f>
        <v>0.005516790849660451</v>
      </c>
      <c r="M56" s="38" t="s">
        <v>194</v>
      </c>
      <c r="N56" s="39"/>
      <c r="O56" s="57"/>
    </row>
    <row r="57" spans="1:12" ht="12">
      <c r="A57" s="1">
        <f>A164</f>
        <v>36598</v>
      </c>
      <c r="F57" t="s">
        <v>195</v>
      </c>
      <c r="J57" s="8">
        <v>0.9730696469312196</v>
      </c>
      <c r="K57" s="8">
        <v>0.005455505453060986</v>
      </c>
      <c r="L57" t="s">
        <v>196</v>
      </c>
    </row>
    <row r="58" spans="1:11" ht="12">
      <c r="A58" s="1">
        <f>A180</f>
        <v>36945</v>
      </c>
      <c r="J58" s="8">
        <f>J184</f>
        <v>0.9713987457792521</v>
      </c>
      <c r="K58" s="8">
        <f>K184</f>
        <v>0.0007227945111379971</v>
      </c>
    </row>
    <row r="59" spans="1:11" ht="12">
      <c r="A59" s="1">
        <v>36966</v>
      </c>
      <c r="J59" s="8">
        <v>0.9649885521211882</v>
      </c>
      <c r="K59" s="8">
        <v>0.007663414533555833</v>
      </c>
    </row>
    <row r="60" spans="10:11" ht="12">
      <c r="J60" s="22"/>
      <c r="K60" s="22"/>
    </row>
    <row r="61" spans="1:11" s="46" customFormat="1" ht="12">
      <c r="A61" s="47"/>
      <c r="J61" s="48"/>
      <c r="K61" s="48"/>
    </row>
    <row r="62" ht="12">
      <c r="A62" t="s">
        <v>197</v>
      </c>
    </row>
    <row r="63" spans="1:11" ht="12">
      <c r="A63" s="1">
        <f>A197</f>
        <v>36985</v>
      </c>
      <c r="B63" t="s">
        <v>198</v>
      </c>
      <c r="E63" s="8">
        <f>E199</f>
        <v>0.9779184931005623</v>
      </c>
      <c r="F63" s="8">
        <f>F199</f>
        <v>0.007914038788139234</v>
      </c>
      <c r="G63" s="28">
        <f>AVERAGE(E63:E64)</f>
        <v>0.975279308552782</v>
      </c>
      <c r="H63" s="28">
        <f>AVERAGE(F63:F64)</f>
        <v>0.0073454891138519515</v>
      </c>
      <c r="I63" s="23"/>
      <c r="J63" s="8">
        <f>J199</f>
        <v>0.9955267113589247</v>
      </c>
      <c r="K63" s="8">
        <f>K199</f>
        <v>0.008038977534355701</v>
      </c>
    </row>
    <row r="64" spans="1:11" ht="12">
      <c r="A64" s="1">
        <f>A63</f>
        <v>36985</v>
      </c>
      <c r="B64" t="s">
        <v>199</v>
      </c>
      <c r="E64" s="8">
        <f>E200</f>
        <v>0.9726401240050015</v>
      </c>
      <c r="F64" s="8">
        <f>F200</f>
        <v>0.006776939439564669</v>
      </c>
      <c r="G64" s="23"/>
      <c r="H64" s="23"/>
      <c r="I64" s="23"/>
      <c r="J64" s="23"/>
      <c r="K64" s="23"/>
    </row>
    <row r="65" spans="1:11" ht="12">
      <c r="A65" s="1">
        <f>A202</f>
        <v>36986</v>
      </c>
      <c r="E65" s="8">
        <f>E204</f>
        <v>0.980916396577455</v>
      </c>
      <c r="F65" s="8">
        <f>F204</f>
        <v>0.004792776865183222</v>
      </c>
      <c r="G65" s="23"/>
      <c r="H65" s="23"/>
      <c r="I65" s="23"/>
      <c r="J65" s="8">
        <f>J204</f>
        <v>0.9991421139540569</v>
      </c>
      <c r="K65" s="8">
        <f>K204</f>
        <v>0.007559613943232829</v>
      </c>
    </row>
    <row r="66" spans="1:11" ht="12">
      <c r="A66" s="1">
        <v>37096</v>
      </c>
      <c r="E66" s="13"/>
      <c r="F66" s="12"/>
      <c r="G66" s="12"/>
      <c r="H66" s="12"/>
      <c r="I66" s="12"/>
      <c r="J66" s="12"/>
      <c r="K66" s="12"/>
    </row>
    <row r="67" spans="1:11" ht="12">
      <c r="A67" s="1">
        <v>37118</v>
      </c>
      <c r="B67" s="61" t="s">
        <v>200</v>
      </c>
      <c r="E67" s="7">
        <v>1.039813838889881</v>
      </c>
      <c r="F67" s="7">
        <v>0.00731764572287636</v>
      </c>
      <c r="G67" s="23"/>
      <c r="H67" s="23"/>
      <c r="I67" s="23"/>
      <c r="J67" s="7">
        <v>1.016126747534652</v>
      </c>
      <c r="K67" s="7">
        <v>0.005314623396978887</v>
      </c>
    </row>
    <row r="68" spans="1:11" ht="12">
      <c r="A68" s="1">
        <v>37127</v>
      </c>
      <c r="D68" t="s">
        <v>198</v>
      </c>
      <c r="E68" s="28">
        <v>0.9933975237703017</v>
      </c>
      <c r="F68" s="28">
        <v>0.0033287632547628547</v>
      </c>
      <c r="G68" s="28">
        <f>AVERAGE(E68:E69)</f>
        <v>0.9932142700173271</v>
      </c>
      <c r="H68" s="28">
        <f>AVERAGE(F68:F69)</f>
        <v>0.0033036613080334575</v>
      </c>
      <c r="I68" s="28"/>
      <c r="J68" s="28">
        <v>1.0017910893715074</v>
      </c>
      <c r="K68" s="28">
        <v>0.004287045536117089</v>
      </c>
    </row>
    <row r="69" spans="1:11" ht="12">
      <c r="A69" s="1"/>
      <c r="D69" t="s">
        <v>199</v>
      </c>
      <c r="E69" s="28">
        <v>0.9930310162643525</v>
      </c>
      <c r="F69" s="28">
        <v>0.0032785593613040604</v>
      </c>
      <c r="H69" s="28"/>
      <c r="I69" s="28"/>
      <c r="J69" s="28"/>
      <c r="K69" s="23"/>
    </row>
    <row r="70" spans="1:11" ht="12">
      <c r="A70" s="1"/>
      <c r="E70" s="28"/>
      <c r="F70" s="28"/>
      <c r="G70" s="28"/>
      <c r="H70" s="23"/>
      <c r="I70" s="23"/>
      <c r="J70" s="28"/>
      <c r="K70" s="23"/>
    </row>
    <row r="71" spans="8:11" ht="12">
      <c r="H71" s="23"/>
      <c r="I71" s="23"/>
      <c r="J71" s="28"/>
      <c r="K71" s="23"/>
    </row>
    <row r="72" spans="1:11" s="46" customFormat="1" ht="12">
      <c r="A72" s="47"/>
      <c r="E72" s="75"/>
      <c r="F72" s="75"/>
      <c r="G72" s="75"/>
      <c r="H72" s="75"/>
      <c r="I72" s="75"/>
      <c r="J72" s="76"/>
      <c r="K72" s="76"/>
    </row>
    <row r="73" spans="1:11" ht="12">
      <c r="A73" t="s">
        <v>201</v>
      </c>
      <c r="E73" s="23"/>
      <c r="F73" s="23"/>
      <c r="G73" s="23"/>
      <c r="H73" s="23"/>
      <c r="I73" s="23"/>
      <c r="J73" s="23"/>
      <c r="K73" s="23"/>
    </row>
    <row r="74" spans="1:11" ht="12">
      <c r="A74" s="1">
        <v>37096</v>
      </c>
      <c r="E74" s="12"/>
      <c r="F74" s="12"/>
      <c r="G74" s="12"/>
      <c r="H74" s="12"/>
      <c r="I74" s="12"/>
      <c r="J74" s="12"/>
      <c r="K74" s="12"/>
    </row>
    <row r="75" spans="1:11" ht="12">
      <c r="A75" s="1">
        <v>37118</v>
      </c>
      <c r="B75" s="61" t="s">
        <v>200</v>
      </c>
      <c r="E75" s="7">
        <v>1.0286437116146143</v>
      </c>
      <c r="F75" s="7">
        <v>0.007167404514591369</v>
      </c>
      <c r="G75" s="23"/>
      <c r="H75" s="23"/>
      <c r="I75" s="23"/>
      <c r="J75" s="7">
        <v>0.9960566193446984</v>
      </c>
      <c r="K75" s="7">
        <v>0.0046863399486034435</v>
      </c>
    </row>
    <row r="76" spans="1:11" ht="12">
      <c r="A76" s="1">
        <v>37127</v>
      </c>
      <c r="B76" s="61"/>
      <c r="D76" t="s">
        <v>198</v>
      </c>
      <c r="E76" s="28">
        <v>1.0189561494165926</v>
      </c>
      <c r="F76" s="28">
        <v>0.005460170572463967</v>
      </c>
      <c r="G76" s="28">
        <f>AVERAGE(E76:E77)</f>
        <v>1.0122539303602553</v>
      </c>
      <c r="H76" s="28">
        <f>AVERAGE(F76:F77)</f>
        <v>0.005499913443474584</v>
      </c>
      <c r="I76" s="23"/>
      <c r="J76" s="28">
        <v>1.001563296874124</v>
      </c>
      <c r="K76" s="28">
        <v>0.004361722166160564</v>
      </c>
    </row>
    <row r="77" spans="1:11" ht="12">
      <c r="A77" s="1"/>
      <c r="B77" s="61"/>
      <c r="D77" t="s">
        <v>199</v>
      </c>
      <c r="E77" s="28">
        <v>1.0055517113039183</v>
      </c>
      <c r="F77" s="28">
        <v>0.0055396563144852005</v>
      </c>
      <c r="G77" s="28"/>
      <c r="H77" s="23"/>
      <c r="I77" s="23"/>
      <c r="J77" s="28"/>
      <c r="K77" s="7"/>
    </row>
    <row r="78" spans="5:11" ht="12">
      <c r="E78" s="28"/>
      <c r="F78" s="7"/>
      <c r="G78" s="23"/>
      <c r="H78" s="23"/>
      <c r="I78" s="23"/>
      <c r="J78" s="7"/>
      <c r="K78" s="23"/>
    </row>
    <row r="79" spans="5:11" ht="12">
      <c r="E79" s="23"/>
      <c r="F79" s="23"/>
      <c r="G79" s="23"/>
      <c r="H79" s="23"/>
      <c r="I79" s="23"/>
      <c r="J79" s="23"/>
      <c r="K79" s="23"/>
    </row>
    <row r="80" spans="5:11" ht="12">
      <c r="E80" s="23"/>
      <c r="F80" s="23"/>
      <c r="G80" s="23"/>
      <c r="H80" s="23"/>
      <c r="I80" s="23"/>
      <c r="J80" s="23"/>
      <c r="K80" s="23"/>
    </row>
    <row r="81" spans="1:11" s="46" customFormat="1" ht="12">
      <c r="A81" s="47"/>
      <c r="E81" s="75"/>
      <c r="F81" s="75"/>
      <c r="G81" s="75"/>
      <c r="H81" s="75"/>
      <c r="I81" s="75"/>
      <c r="J81" s="76"/>
      <c r="K81" s="76"/>
    </row>
    <row r="82" ht="12">
      <c r="A82" t="s">
        <v>202</v>
      </c>
    </row>
    <row r="83" spans="1:11" ht="12">
      <c r="A83" s="1">
        <v>37096</v>
      </c>
      <c r="E83" s="2"/>
      <c r="F83" s="2"/>
      <c r="G83" s="2"/>
      <c r="H83" s="2"/>
      <c r="I83" s="2"/>
      <c r="J83" s="2"/>
      <c r="K83" s="2"/>
    </row>
    <row r="84" spans="1:11" ht="12">
      <c r="A84" s="1">
        <v>37118</v>
      </c>
      <c r="E84" s="7">
        <v>1.0108590828380541</v>
      </c>
      <c r="F84" s="7">
        <v>0.0027712031189725595</v>
      </c>
      <c r="J84" s="7">
        <v>1.020149585676322</v>
      </c>
      <c r="K84" s="7">
        <v>0.005260263091751183</v>
      </c>
    </row>
    <row r="85" spans="1:11" ht="12">
      <c r="A85" s="1">
        <v>37127</v>
      </c>
      <c r="D85" t="s">
        <v>198</v>
      </c>
      <c r="E85" s="28">
        <v>1.0066463586547303</v>
      </c>
      <c r="F85" s="28">
        <v>0.004838220149726723</v>
      </c>
      <c r="G85" s="28">
        <f>AVERAGE(E85:E86)</f>
        <v>1.006832124980374</v>
      </c>
      <c r="H85" s="28">
        <f>AVERAGE(F85:F86)</f>
        <v>0.004931599220916403</v>
      </c>
      <c r="J85" s="28">
        <v>0.9982121128940854</v>
      </c>
      <c r="K85" s="28">
        <v>0.00312628930314557</v>
      </c>
    </row>
    <row r="86" spans="1:10" ht="12">
      <c r="A86" s="1"/>
      <c r="D86" t="s">
        <v>199</v>
      </c>
      <c r="E86" s="28">
        <v>1.0070178913060177</v>
      </c>
      <c r="F86" s="28">
        <v>0.005024978292106084</v>
      </c>
      <c r="G86" s="28"/>
      <c r="J86" s="28"/>
    </row>
    <row r="87" spans="1:10" ht="12">
      <c r="A87" s="1"/>
      <c r="E87" s="28"/>
      <c r="F87" s="28"/>
      <c r="G87" s="28"/>
      <c r="J87" s="28"/>
    </row>
    <row r="88" ht="12">
      <c r="E88" s="28"/>
    </row>
    <row r="89" spans="1:11" s="46" customFormat="1" ht="12">
      <c r="A89" s="47"/>
      <c r="E89" s="75"/>
      <c r="F89" s="75"/>
      <c r="G89" s="75"/>
      <c r="H89" s="75"/>
      <c r="I89" s="75"/>
      <c r="J89" s="76"/>
      <c r="K89" s="76"/>
    </row>
    <row r="90" spans="1:11" ht="12">
      <c r="A90" t="s">
        <v>203</v>
      </c>
      <c r="C90" t="s">
        <v>204</v>
      </c>
      <c r="E90" s="23"/>
      <c r="F90" s="23"/>
      <c r="G90" s="23"/>
      <c r="H90" s="23"/>
      <c r="I90" s="23"/>
      <c r="J90" s="8"/>
      <c r="K90" s="8"/>
    </row>
    <row r="91" spans="1:11" ht="12">
      <c r="A91" s="1">
        <f>A148</f>
        <v>35780</v>
      </c>
      <c r="E91" s="8">
        <f>D151</f>
        <v>0.9517595967057381</v>
      </c>
      <c r="F91" s="8">
        <f>E151</f>
        <v>0.020450939298676307</v>
      </c>
      <c r="G91" s="23"/>
      <c r="H91" s="23"/>
      <c r="I91" s="23"/>
      <c r="J91" s="8"/>
      <c r="K91" s="8"/>
    </row>
    <row r="92" spans="1:11" ht="12">
      <c r="A92" s="1"/>
      <c r="E92" s="8"/>
      <c r="F92" s="8"/>
      <c r="G92" s="23"/>
      <c r="H92" s="23"/>
      <c r="I92" s="23"/>
      <c r="J92" s="8"/>
      <c r="K92" s="8"/>
    </row>
    <row r="93" spans="5:11" s="46" customFormat="1" ht="12">
      <c r="E93" s="75"/>
      <c r="F93" s="75"/>
      <c r="G93" s="75"/>
      <c r="H93" s="75"/>
      <c r="I93" s="75"/>
      <c r="J93" s="75"/>
      <c r="K93" s="75"/>
    </row>
    <row r="94" spans="1:11" ht="12">
      <c r="A94" s="14" t="s">
        <v>205</v>
      </c>
      <c r="E94" s="23"/>
      <c r="F94" s="23"/>
      <c r="G94" s="23"/>
      <c r="H94" s="23"/>
      <c r="I94" s="23"/>
      <c r="J94" s="23"/>
      <c r="K94" s="23"/>
    </row>
    <row r="95" spans="1:11" ht="12">
      <c r="A95" s="1">
        <f>A174</f>
        <v>36605</v>
      </c>
      <c r="E95" s="23"/>
      <c r="F95" s="23"/>
      <c r="G95" s="23"/>
      <c r="H95" s="23"/>
      <c r="I95" s="23"/>
      <c r="J95" s="8">
        <f>J178</f>
        <v>0.931766264745421</v>
      </c>
      <c r="K95" s="8">
        <f>K178</f>
        <v>0.009393901277616528</v>
      </c>
    </row>
    <row r="96" spans="1:11" ht="12">
      <c r="A96" s="1"/>
      <c r="E96" s="23"/>
      <c r="F96" s="23"/>
      <c r="G96" s="23"/>
      <c r="H96" s="23"/>
      <c r="I96" s="23"/>
      <c r="J96" s="8"/>
      <c r="K96" s="8"/>
    </row>
    <row r="97" spans="1:11" s="46" customFormat="1" ht="12">
      <c r="A97" s="47"/>
      <c r="E97" s="75"/>
      <c r="F97" s="75"/>
      <c r="G97" s="75"/>
      <c r="H97" s="75"/>
      <c r="I97" s="75"/>
      <c r="J97" s="76"/>
      <c r="K97" s="76"/>
    </row>
    <row r="98" spans="1:11" ht="12">
      <c r="A98" s="1"/>
      <c r="E98" s="23"/>
      <c r="F98" s="23"/>
      <c r="G98" s="23"/>
      <c r="H98" s="23"/>
      <c r="I98" s="23"/>
      <c r="J98" s="8"/>
      <c r="K98" s="8"/>
    </row>
    <row r="99" spans="1:11" ht="12">
      <c r="A99" s="1"/>
      <c r="J99" s="22"/>
      <c r="K99" s="22"/>
    </row>
    <row r="100" s="49" customFormat="1" ht="12">
      <c r="A100" s="49" t="s">
        <v>206</v>
      </c>
    </row>
    <row r="101" spans="2:10" ht="12">
      <c r="B101" t="s">
        <v>207</v>
      </c>
      <c r="G101" t="s">
        <v>171</v>
      </c>
      <c r="J101" t="s">
        <v>172</v>
      </c>
    </row>
    <row r="105" s="2" customFormat="1" ht="12">
      <c r="A105" s="9">
        <v>34851</v>
      </c>
    </row>
    <row r="106" spans="1:11" ht="12">
      <c r="A106" t="s">
        <v>208</v>
      </c>
      <c r="C106" t="s">
        <v>209</v>
      </c>
      <c r="J106" s="8">
        <v>0.9438029694564559</v>
      </c>
      <c r="K106" s="8">
        <v>0.009978798615404488</v>
      </c>
    </row>
    <row r="107" spans="10:11" ht="12">
      <c r="J107" s="8"/>
      <c r="K107" s="8"/>
    </row>
    <row r="108" spans="3:11" ht="12">
      <c r="C108" t="s">
        <v>210</v>
      </c>
      <c r="J108" s="8">
        <v>0.9688287469260077</v>
      </c>
      <c r="K108" s="8">
        <v>0.014214660719088005</v>
      </c>
    </row>
    <row r="110" s="2" customFormat="1" ht="12">
      <c r="A110" s="9">
        <v>34852</v>
      </c>
    </row>
    <row r="111" spans="1:11" ht="12">
      <c r="A111" t="s">
        <v>211</v>
      </c>
      <c r="C111" s="15" t="s">
        <v>179</v>
      </c>
      <c r="D111" s="16"/>
      <c r="E111" s="16"/>
      <c r="F111" s="16"/>
      <c r="G111" s="16"/>
      <c r="H111" s="16"/>
      <c r="I111" s="16"/>
      <c r="J111" s="17">
        <v>0.943741723879968</v>
      </c>
      <c r="K111" s="17">
        <v>0.013485583106101973</v>
      </c>
    </row>
    <row r="112" spans="1:11" ht="12">
      <c r="A112" t="s">
        <v>208</v>
      </c>
      <c r="C112" s="15"/>
      <c r="D112" s="16"/>
      <c r="E112" s="16"/>
      <c r="F112" s="16"/>
      <c r="G112" s="16"/>
      <c r="H112" s="16"/>
      <c r="I112" s="16"/>
      <c r="J112" s="16"/>
      <c r="K112" s="16"/>
    </row>
    <row r="113" spans="3:12" ht="12">
      <c r="C113" s="15" t="s">
        <v>212</v>
      </c>
      <c r="D113" s="16"/>
      <c r="E113" s="16"/>
      <c r="F113" s="16"/>
      <c r="G113" s="16"/>
      <c r="H113" s="16"/>
      <c r="I113" s="16"/>
      <c r="J113" s="17">
        <v>0.9804601120359202</v>
      </c>
      <c r="K113" s="17">
        <v>0.025588187827868904</v>
      </c>
      <c r="L113" t="s">
        <v>213</v>
      </c>
    </row>
    <row r="115" s="2" customFormat="1" ht="12">
      <c r="A115" s="9">
        <v>34858</v>
      </c>
    </row>
    <row r="116" spans="1:11" ht="12">
      <c r="A116" t="s">
        <v>208</v>
      </c>
      <c r="C116" t="s">
        <v>179</v>
      </c>
      <c r="E116" t="s">
        <v>182</v>
      </c>
      <c r="J116" s="8">
        <v>0.9522684822772997</v>
      </c>
      <c r="K116" s="8">
        <v>0.0034412253799776474</v>
      </c>
    </row>
    <row r="117" spans="1:11" ht="12">
      <c r="A117" t="s">
        <v>214</v>
      </c>
      <c r="J117" s="8"/>
      <c r="K117" s="8"/>
    </row>
    <row r="118" spans="3:11" ht="12">
      <c r="C118" t="s">
        <v>179</v>
      </c>
      <c r="E118" t="s">
        <v>183</v>
      </c>
      <c r="J118" s="8">
        <v>0.9483126043408547</v>
      </c>
      <c r="K118" s="8">
        <v>0.0075928681712694275</v>
      </c>
    </row>
    <row r="119" spans="10:11" ht="12">
      <c r="J119" s="8"/>
      <c r="K119" s="8"/>
    </row>
    <row r="120" spans="3:11" s="16" customFormat="1" ht="12">
      <c r="C120" s="16" t="s">
        <v>210</v>
      </c>
      <c r="E120"/>
      <c r="J120" s="17">
        <v>0.9973028604065867</v>
      </c>
      <c r="K120" s="17">
        <v>0.01638973658609332</v>
      </c>
    </row>
    <row r="121" spans="1:11" s="2" customFormat="1" ht="12">
      <c r="A121" s="9">
        <v>34964</v>
      </c>
      <c r="J121" s="13"/>
      <c r="K121" s="13"/>
    </row>
    <row r="122" spans="1:11" s="16" customFormat="1" ht="12">
      <c r="A122" s="16" t="s">
        <v>215</v>
      </c>
      <c r="E122"/>
      <c r="J122" s="17"/>
      <c r="K122" s="17"/>
    </row>
    <row r="123" spans="1:11" s="16" customFormat="1" ht="12">
      <c r="A123" s="16" t="s">
        <v>216</v>
      </c>
      <c r="C123"/>
      <c r="D123" s="16" t="s">
        <v>217</v>
      </c>
      <c r="E123" s="16">
        <v>0.992</v>
      </c>
      <c r="F123" s="16">
        <v>0.012</v>
      </c>
      <c r="G123"/>
      <c r="H123"/>
      <c r="J123" s="17"/>
      <c r="K123" s="17"/>
    </row>
    <row r="124" spans="3:11" s="16" customFormat="1" ht="12">
      <c r="C124"/>
      <c r="D124" s="16" t="s">
        <v>218</v>
      </c>
      <c r="E124" s="16">
        <v>0.985</v>
      </c>
      <c r="F124" s="16">
        <v>0.014</v>
      </c>
      <c r="G124"/>
      <c r="H124"/>
      <c r="J124" s="17"/>
      <c r="K124" s="17"/>
    </row>
    <row r="125" spans="1:11" s="16" customFormat="1" ht="12">
      <c r="A125" s="34" t="s">
        <v>219</v>
      </c>
      <c r="C125"/>
      <c r="G125"/>
      <c r="H125"/>
      <c r="J125" s="5">
        <v>0.9814026915208423</v>
      </c>
      <c r="K125" s="6">
        <v>0.0035103300968746367</v>
      </c>
    </row>
    <row r="126" spans="5:11" s="16" customFormat="1" ht="12">
      <c r="E126"/>
      <c r="J126"/>
      <c r="K126" s="17"/>
    </row>
    <row r="127" s="2" customFormat="1" ht="12">
      <c r="A127" s="9">
        <v>35496</v>
      </c>
    </row>
    <row r="128" spans="1:11" ht="12">
      <c r="A128" t="s">
        <v>208</v>
      </c>
      <c r="C128" s="10" t="s">
        <v>220</v>
      </c>
      <c r="D128" s="10"/>
      <c r="E128" s="10"/>
      <c r="F128" s="10"/>
      <c r="G128" s="10"/>
      <c r="H128" s="10"/>
      <c r="I128" s="10"/>
      <c r="J128" s="11">
        <v>0.900917911959105</v>
      </c>
      <c r="K128" s="11">
        <v>0.006041850498967092</v>
      </c>
    </row>
    <row r="129" spans="1:11" ht="12">
      <c r="A129" s="1"/>
      <c r="C129" t="s">
        <v>221</v>
      </c>
      <c r="J129" s="8"/>
      <c r="K129" s="8"/>
    </row>
    <row r="130" spans="3:11" ht="12">
      <c r="C130" t="s">
        <v>222</v>
      </c>
      <c r="J130" s="8">
        <v>0.9802266928407336</v>
      </c>
      <c r="K130" s="8">
        <v>0.005516790849660451</v>
      </c>
    </row>
    <row r="131" ht="12">
      <c r="C131" t="s">
        <v>223</v>
      </c>
    </row>
    <row r="132" spans="3:11" ht="12">
      <c r="C132" t="s">
        <v>179</v>
      </c>
      <c r="J132" s="8">
        <v>0.9190913882871432</v>
      </c>
      <c r="K132" s="8">
        <v>0.0066815817142639134</v>
      </c>
    </row>
    <row r="133" ht="12">
      <c r="C133" t="s">
        <v>224</v>
      </c>
    </row>
    <row r="135" s="2" customFormat="1" ht="12">
      <c r="A135" s="9">
        <v>35500</v>
      </c>
    </row>
    <row r="136" ht="12">
      <c r="A136" t="s">
        <v>208</v>
      </c>
    </row>
    <row r="137" spans="1:6" ht="12">
      <c r="A137" t="s">
        <v>225</v>
      </c>
      <c r="D137" t="s">
        <v>198</v>
      </c>
      <c r="E137" s="7">
        <v>0.9840432472146888</v>
      </c>
      <c r="F137" s="7">
        <v>0.015676413178072723</v>
      </c>
    </row>
    <row r="138" spans="1:6" ht="12">
      <c r="A138" t="s">
        <v>226</v>
      </c>
      <c r="D138" t="s">
        <v>199</v>
      </c>
      <c r="E138" s="7">
        <v>0.9916733231028646</v>
      </c>
      <c r="F138" s="7">
        <v>0.01544393510362385</v>
      </c>
    </row>
    <row r="140" spans="1:11" ht="12">
      <c r="A140" s="10" t="s">
        <v>227</v>
      </c>
      <c r="B140" s="10"/>
      <c r="C140" s="10"/>
      <c r="D140" s="10"/>
      <c r="E140" s="10"/>
      <c r="F140" s="10"/>
      <c r="I140" s="10"/>
      <c r="J140" s="11">
        <v>0.8921817090480934</v>
      </c>
      <c r="K140" s="11">
        <v>0.00619011905533763</v>
      </c>
    </row>
    <row r="141" ht="12">
      <c r="A141" t="s">
        <v>226</v>
      </c>
    </row>
    <row r="143" spans="1:11" ht="12">
      <c r="A143" t="s">
        <v>228</v>
      </c>
      <c r="J143" s="7">
        <v>1.0598966412198263</v>
      </c>
      <c r="K143" s="7">
        <v>0.016722417436043174</v>
      </c>
    </row>
    <row r="144" ht="12">
      <c r="A144" t="s">
        <v>229</v>
      </c>
    </row>
    <row r="146" s="2" customFormat="1" ht="12"/>
    <row r="148" s="2" customFormat="1" ht="12">
      <c r="A148" s="9">
        <v>35780</v>
      </c>
    </row>
    <row r="149" ht="12">
      <c r="B149" t="s">
        <v>171</v>
      </c>
    </row>
    <row r="151" spans="1:5" ht="12">
      <c r="A151" t="s">
        <v>230</v>
      </c>
      <c r="D151" s="8">
        <v>0.9517595967057381</v>
      </c>
      <c r="E151" s="8">
        <v>0.020450939298676307</v>
      </c>
    </row>
    <row r="152" ht="12">
      <c r="A152" t="s">
        <v>231</v>
      </c>
    </row>
    <row r="153" ht="12">
      <c r="A153" t="s">
        <v>232</v>
      </c>
    </row>
    <row r="154" s="2" customFormat="1" ht="12">
      <c r="A154" s="9">
        <v>35782</v>
      </c>
    </row>
    <row r="155" ht="12">
      <c r="A155" t="s">
        <v>208</v>
      </c>
    </row>
    <row r="156" spans="1:5" ht="12">
      <c r="A156" t="s">
        <v>233</v>
      </c>
      <c r="D156" s="20">
        <v>1.0716789385691121</v>
      </c>
      <c r="E156" s="18">
        <v>0.011016159497333465</v>
      </c>
    </row>
    <row r="158" spans="1:5" ht="12">
      <c r="A158" t="s">
        <v>234</v>
      </c>
      <c r="D158" s="18">
        <v>1.02016790941809</v>
      </c>
      <c r="E158" s="19">
        <v>0.02828131948621008</v>
      </c>
    </row>
    <row r="160" spans="1:5" ht="12">
      <c r="A160" t="s">
        <v>230</v>
      </c>
      <c r="D160" s="20">
        <v>0.9519342712661697</v>
      </c>
      <c r="E160" s="19">
        <v>0.02800078804240286</v>
      </c>
    </row>
    <row r="161" spans="4:5" ht="12">
      <c r="D161" s="21"/>
      <c r="E161" s="21"/>
    </row>
    <row r="162" spans="1:11" ht="12">
      <c r="A162" t="s">
        <v>235</v>
      </c>
      <c r="D162" s="21"/>
      <c r="E162" s="21"/>
      <c r="J162" s="8">
        <v>0.9317055780722344</v>
      </c>
      <c r="K162" s="8">
        <v>0.01382928858755927</v>
      </c>
    </row>
    <row r="163" spans="6:11" ht="12">
      <c r="F163" s="21"/>
      <c r="G163" s="21"/>
      <c r="J163" s="23"/>
      <c r="K163" s="23"/>
    </row>
    <row r="164" spans="1:11" s="2" customFormat="1" ht="12">
      <c r="A164" s="9">
        <v>36598</v>
      </c>
      <c r="J164" s="12"/>
      <c r="K164" s="12"/>
    </row>
    <row r="165" spans="1:11" ht="12">
      <c r="A165" t="s">
        <v>208</v>
      </c>
      <c r="J165" s="23"/>
      <c r="K165" s="23"/>
    </row>
    <row r="166" spans="2:11" ht="12">
      <c r="B166" t="s">
        <v>236</v>
      </c>
      <c r="J166" s="8">
        <v>0.9040543011882123</v>
      </c>
      <c r="K166" s="8">
        <v>0.006798590300901031</v>
      </c>
    </row>
    <row r="167" spans="2:11" ht="12">
      <c r="B167" t="s">
        <v>237</v>
      </c>
      <c r="J167" s="23"/>
      <c r="K167" s="23"/>
    </row>
    <row r="168" spans="10:11" ht="12">
      <c r="J168" s="23"/>
      <c r="K168" s="23"/>
    </row>
    <row r="169" spans="2:11" ht="12">
      <c r="B169" t="s">
        <v>220</v>
      </c>
      <c r="J169" s="8">
        <v>0.8994080051572497</v>
      </c>
      <c r="K169" s="8">
        <v>0.016273183568981296</v>
      </c>
    </row>
    <row r="170" spans="10:12" ht="12">
      <c r="J170" s="8"/>
      <c r="K170" s="8"/>
      <c r="L170" s="8"/>
    </row>
    <row r="171" spans="2:12" ht="12">
      <c r="B171" t="s">
        <v>238</v>
      </c>
      <c r="J171" s="8">
        <v>0.9962400463817864</v>
      </c>
      <c r="K171" s="22">
        <v>0.003985562010587199</v>
      </c>
      <c r="L171" s="8"/>
    </row>
    <row r="172" spans="11:12" ht="12">
      <c r="K172" s="8"/>
      <c r="L172" s="8"/>
    </row>
    <row r="173" spans="10:11" ht="12">
      <c r="J173" s="23"/>
      <c r="K173" s="23"/>
    </row>
    <row r="174" spans="1:11" s="2" customFormat="1" ht="12">
      <c r="A174" s="9">
        <v>36605</v>
      </c>
      <c r="J174" s="12"/>
      <c r="K174" s="12"/>
    </row>
    <row r="175" spans="1:11" ht="12">
      <c r="A175" t="s">
        <v>208</v>
      </c>
      <c r="J175" s="23"/>
      <c r="K175" s="23"/>
    </row>
    <row r="176" spans="2:11" ht="12">
      <c r="B176" s="14" t="s">
        <v>216</v>
      </c>
      <c r="E176" s="22">
        <v>0.9853016067152676</v>
      </c>
      <c r="F176" s="22">
        <v>0.009202994702283116</v>
      </c>
      <c r="J176" s="23"/>
      <c r="K176" s="23"/>
    </row>
    <row r="177" spans="10:11" ht="12">
      <c r="J177" s="23"/>
      <c r="K177" s="23"/>
    </row>
    <row r="178" spans="2:11" ht="12">
      <c r="B178" s="14" t="s">
        <v>205</v>
      </c>
      <c r="J178" s="8">
        <v>0.931766264745421</v>
      </c>
      <c r="K178" s="8">
        <v>0.009393901277616528</v>
      </c>
    </row>
    <row r="180" s="2" customFormat="1" ht="12">
      <c r="A180" s="9">
        <v>36945</v>
      </c>
    </row>
    <row r="182" spans="2:6" ht="12">
      <c r="B182" t="s">
        <v>173</v>
      </c>
      <c r="E182" s="7">
        <v>0.9915981615977794</v>
      </c>
      <c r="F182" s="7">
        <v>0.012519039443739846</v>
      </c>
    </row>
    <row r="184" spans="2:12" ht="12">
      <c r="B184" t="s">
        <v>190</v>
      </c>
      <c r="J184" s="8">
        <v>0.9713987457792521</v>
      </c>
      <c r="K184" s="8">
        <v>0.0007227945111379971</v>
      </c>
      <c r="L184" t="s">
        <v>239</v>
      </c>
    </row>
    <row r="186" spans="2:11" ht="12">
      <c r="B186" t="s">
        <v>184</v>
      </c>
      <c r="J186" s="8">
        <v>0.8581845019350024</v>
      </c>
      <c r="K186" s="8">
        <v>0.0017654516783952696</v>
      </c>
    </row>
    <row r="188" spans="2:11" ht="12">
      <c r="B188" t="s">
        <v>179</v>
      </c>
      <c r="J188" s="8">
        <v>0.8834523471065121</v>
      </c>
      <c r="K188" s="8">
        <v>0.001932660735173542</v>
      </c>
    </row>
    <row r="190" s="2" customFormat="1" ht="12">
      <c r="A190" s="9">
        <v>36966</v>
      </c>
    </row>
    <row r="191" ht="12">
      <c r="G191" t="s">
        <v>175</v>
      </c>
    </row>
    <row r="192" spans="1:8" ht="12">
      <c r="A192" t="s">
        <v>173</v>
      </c>
      <c r="C192" s="26" t="s">
        <v>174</v>
      </c>
      <c r="E192" s="22">
        <v>0.985139854947193</v>
      </c>
      <c r="F192" s="22">
        <v>0.013217940504334986</v>
      </c>
      <c r="G192" s="22">
        <v>0.985139854947193</v>
      </c>
      <c r="H192" s="22">
        <v>0.013217940504334986</v>
      </c>
    </row>
    <row r="193" ht="12">
      <c r="A193" s="1"/>
    </row>
    <row r="194" spans="1:11" ht="12">
      <c r="A194" t="s">
        <v>190</v>
      </c>
      <c r="D194" t="s">
        <v>191</v>
      </c>
      <c r="E194" t="s">
        <v>192</v>
      </c>
      <c r="J194" s="8">
        <v>0.9649885521211882</v>
      </c>
      <c r="K194" s="8">
        <v>0.007663414533555833</v>
      </c>
    </row>
    <row r="195" ht="12">
      <c r="A195" s="1"/>
    </row>
    <row r="197" s="2" customFormat="1" ht="12">
      <c r="A197" s="9">
        <v>36985</v>
      </c>
    </row>
    <row r="199" spans="1:11" ht="12">
      <c r="A199" t="s">
        <v>240</v>
      </c>
      <c r="D199" t="s">
        <v>217</v>
      </c>
      <c r="E199" s="5">
        <v>0.9779184931005623</v>
      </c>
      <c r="F199" s="6">
        <v>0.007914038788139234</v>
      </c>
      <c r="J199" s="5">
        <v>0.9955267113589247</v>
      </c>
      <c r="K199" s="6">
        <v>0.008038977534355701</v>
      </c>
    </row>
    <row r="200" spans="1:6" ht="12">
      <c r="A200" t="s">
        <v>241</v>
      </c>
      <c r="D200" t="s">
        <v>218</v>
      </c>
      <c r="E200" s="69">
        <v>0.9726401240050015</v>
      </c>
      <c r="F200" s="70">
        <v>0.006776939439564669</v>
      </c>
    </row>
    <row r="202" s="2" customFormat="1" ht="12">
      <c r="A202" s="9">
        <v>36986</v>
      </c>
    </row>
    <row r="204" spans="1:11" ht="12">
      <c r="A204" t="s">
        <v>240</v>
      </c>
      <c r="D204" t="s">
        <v>217</v>
      </c>
      <c r="E204" s="7">
        <v>0.980916396577455</v>
      </c>
      <c r="F204" s="70">
        <v>0.004792776865183222</v>
      </c>
      <c r="J204" s="7">
        <v>0.9991421139540569</v>
      </c>
      <c r="K204" s="70">
        <v>0.007559613943232829</v>
      </c>
    </row>
    <row r="205" ht="12">
      <c r="A205" t="s">
        <v>241</v>
      </c>
    </row>
  </sheetData>
  <printOptions horizontalCentered="1" verticalCentered="1"/>
  <pageMargins left="0.75" right="0.75" top="1" bottom="3.02" header="0.5" footer="0.5"/>
  <pageSetup horizontalDpi="355" verticalDpi="355" orientation="portrait" scale="120"/>
  <headerFooter alignWithMargins="0">
    <oddFooter>&amp;R&amp;f     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242</v>
      </c>
    </row>
    <row r="7" ht="12">
      <c r="A7" t="s">
        <v>243</v>
      </c>
    </row>
    <row r="9" spans="1:5" ht="12">
      <c r="A9" t="s">
        <v>244</v>
      </c>
      <c r="E9" t="s">
        <v>245</v>
      </c>
    </row>
    <row r="10" ht="12">
      <c r="E10" t="s">
        <v>246</v>
      </c>
    </row>
    <row r="13" spans="1:5" ht="12">
      <c r="A13" s="1">
        <v>36965</v>
      </c>
      <c r="B13" t="s">
        <v>247</v>
      </c>
      <c r="E13" s="8">
        <v>0.9870616471104036</v>
      </c>
    </row>
    <row r="14" ht="12">
      <c r="E14" s="8">
        <v>0.009619270907328538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6384" width="8.8515625" style="0" customWidth="1"/>
  </cols>
  <sheetData>
    <row r="1" ht="12">
      <c r="A1" t="s">
        <v>248</v>
      </c>
    </row>
    <row r="2" ht="12">
      <c r="A2" t="s">
        <v>249</v>
      </c>
    </row>
    <row r="4" spans="1:15" ht="12">
      <c r="A4" t="s">
        <v>250</v>
      </c>
      <c r="G4" s="24" t="s">
        <v>251</v>
      </c>
      <c r="H4" s="24" t="s">
        <v>252</v>
      </c>
      <c r="I4" s="23"/>
      <c r="J4" s="23"/>
      <c r="K4" s="23" t="s">
        <v>253</v>
      </c>
      <c r="L4" s="23" t="s">
        <v>254</v>
      </c>
      <c r="M4" s="23" t="s">
        <v>255</v>
      </c>
      <c r="N4" s="23" t="s">
        <v>256</v>
      </c>
      <c r="O4" t="s">
        <v>257</v>
      </c>
    </row>
    <row r="5" spans="1:14" ht="12">
      <c r="A5" t="s">
        <v>258</v>
      </c>
      <c r="C5" t="s">
        <v>259</v>
      </c>
      <c r="F5" t="s">
        <v>260</v>
      </c>
      <c r="G5" s="23">
        <v>1000</v>
      </c>
      <c r="H5" s="23">
        <v>1160</v>
      </c>
      <c r="I5" s="23"/>
      <c r="J5" s="23"/>
      <c r="K5" s="23">
        <v>884</v>
      </c>
      <c r="L5" s="23">
        <v>1290</v>
      </c>
      <c r="M5" s="23">
        <v>1840</v>
      </c>
      <c r="N5" s="23">
        <v>1770</v>
      </c>
    </row>
    <row r="6" spans="1:14" ht="12">
      <c r="A6" t="s">
        <v>168</v>
      </c>
      <c r="B6" t="s">
        <v>261</v>
      </c>
      <c r="C6" t="s">
        <v>262</v>
      </c>
      <c r="G6" s="23">
        <v>733.48</v>
      </c>
      <c r="H6" s="23">
        <v>270.87</v>
      </c>
      <c r="I6" s="23"/>
      <c r="J6" s="23"/>
      <c r="K6" s="23">
        <v>223.59</v>
      </c>
      <c r="L6" s="23">
        <v>288.59</v>
      </c>
      <c r="M6" s="23"/>
      <c r="N6" s="23"/>
    </row>
    <row r="7" spans="1:13" ht="12">
      <c r="A7" t="s">
        <v>263</v>
      </c>
      <c r="C7" t="s">
        <v>264</v>
      </c>
      <c r="M7">
        <v>282.8</v>
      </c>
    </row>
    <row r="8" spans="1:3" ht="12">
      <c r="A8" t="s">
        <v>43</v>
      </c>
      <c r="C8" t="s">
        <v>44</v>
      </c>
    </row>
    <row r="9" spans="1:3" ht="12">
      <c r="A9" t="s">
        <v>45</v>
      </c>
      <c r="C9" t="s">
        <v>46</v>
      </c>
    </row>
    <row r="10" spans="1:12" ht="12">
      <c r="A10" t="s">
        <v>169</v>
      </c>
      <c r="B10" t="s">
        <v>261</v>
      </c>
      <c r="C10" t="s">
        <v>262</v>
      </c>
      <c r="G10">
        <v>395.83</v>
      </c>
      <c r="H10">
        <v>341.41</v>
      </c>
      <c r="K10" t="s">
        <v>239</v>
      </c>
      <c r="L10">
        <v>337.11</v>
      </c>
    </row>
    <row r="12" s="63" customFormat="1" ht="12"/>
    <row r="13" ht="12">
      <c r="A13" t="s">
        <v>47</v>
      </c>
    </row>
    <row r="14" spans="1:12" ht="12">
      <c r="A14" s="1">
        <f>A114</f>
        <v>36986</v>
      </c>
      <c r="G14" s="8">
        <f>1/G118</f>
        <v>1.0258326657975894</v>
      </c>
      <c r="H14" s="8">
        <f>1/H118</f>
        <v>0.962792575175855</v>
      </c>
      <c r="I14" s="8"/>
      <c r="J14" s="8"/>
      <c r="K14" s="8">
        <f>1/K118</f>
        <v>0.973638304424023</v>
      </c>
      <c r="L14" s="8">
        <f>1/L118</f>
        <v>0.9644988653460632</v>
      </c>
    </row>
    <row r="15" spans="7:12" ht="12">
      <c r="G15" s="8">
        <f>G14*G119/G118</f>
        <v>0.018677482460121003</v>
      </c>
      <c r="H15" s="8">
        <f>H14*H119/H118</f>
        <v>0.01950878179033271</v>
      </c>
      <c r="I15" s="8"/>
      <c r="J15" s="8"/>
      <c r="K15" s="8">
        <f>K14*K119/K118</f>
        <v>0.02347791670356164</v>
      </c>
      <c r="L15" s="8">
        <f>L14*L119/L118</f>
        <v>0.027176989846781716</v>
      </c>
    </row>
    <row r="16" spans="1:12" ht="12">
      <c r="A16" s="1">
        <f>A120</f>
        <v>36980</v>
      </c>
      <c r="G16" s="8">
        <f>1/G122</f>
        <v>1.0265035871593375</v>
      </c>
      <c r="H16" s="8">
        <f>1/H122</f>
        <v>0.9730292225639371</v>
      </c>
      <c r="I16" s="8"/>
      <c r="J16" s="8"/>
      <c r="K16" s="8">
        <f>1/K122</f>
        <v>0.9862684753373949</v>
      </c>
      <c r="L16" s="8">
        <f>1/L122</f>
        <v>0.9743566480165226</v>
      </c>
    </row>
    <row r="17" spans="7:12" ht="12">
      <c r="G17" s="8">
        <f>G16*G123/G122</f>
        <v>0.00581293596474848</v>
      </c>
      <c r="H17" s="8">
        <f>H16*H123/H122</f>
        <v>0.0038392342480470694</v>
      </c>
      <c r="I17" s="8"/>
      <c r="J17" s="8"/>
      <c r="K17" s="8">
        <f>K16*K123/K122</f>
        <v>0.006705402924475526</v>
      </c>
      <c r="L17" s="8">
        <f>L16*L123/L122</f>
        <v>0.008884961304247143</v>
      </c>
    </row>
    <row r="18" spans="1:12" ht="12">
      <c r="A18" s="1">
        <v>37096</v>
      </c>
      <c r="G18" s="13"/>
      <c r="H18" s="13"/>
      <c r="I18" s="13"/>
      <c r="J18" s="13"/>
      <c r="K18" s="13"/>
      <c r="L18" s="13"/>
    </row>
    <row r="19" spans="7:12" ht="12">
      <c r="G19" s="13"/>
      <c r="H19" s="13"/>
      <c r="I19" s="13"/>
      <c r="J19" s="13"/>
      <c r="K19" s="13"/>
      <c r="L19" s="13"/>
    </row>
    <row r="20" spans="1:12" ht="12">
      <c r="A20" s="1">
        <v>37118</v>
      </c>
      <c r="D20" t="s">
        <v>48</v>
      </c>
      <c r="F20" s="77" t="s">
        <v>49</v>
      </c>
      <c r="G20" s="29">
        <v>0.9618973092980689</v>
      </c>
      <c r="H20" s="8">
        <v>0.9800006700032114</v>
      </c>
      <c r="I20" s="8"/>
      <c r="J20" s="8"/>
      <c r="K20" s="8"/>
      <c r="L20" s="8">
        <v>0.9982244965067858</v>
      </c>
    </row>
    <row r="21" spans="1:12" ht="12">
      <c r="A21" s="1"/>
      <c r="G21" s="8">
        <v>0.014647069985457895</v>
      </c>
      <c r="H21" s="8">
        <v>0.009249812802966422</v>
      </c>
      <c r="I21" s="8"/>
      <c r="J21" s="8"/>
      <c r="K21" s="8"/>
      <c r="L21" s="8">
        <v>0.016966581611159378</v>
      </c>
    </row>
    <row r="22" spans="1:12" ht="12">
      <c r="A22" s="1">
        <v>37127</v>
      </c>
      <c r="B22" t="s">
        <v>50</v>
      </c>
      <c r="D22" t="s">
        <v>48</v>
      </c>
      <c r="G22" s="29">
        <v>0.9578777520435371</v>
      </c>
      <c r="H22" s="8">
        <v>1.0258767577972392</v>
      </c>
      <c r="I22" s="8"/>
      <c r="J22" s="8"/>
      <c r="K22" s="8">
        <v>0.9930440309730619</v>
      </c>
      <c r="L22" s="8">
        <v>1.0122090956875647</v>
      </c>
    </row>
    <row r="23" spans="1:12" ht="12">
      <c r="A23" s="1"/>
      <c r="G23" s="8">
        <v>0.015700130014016912</v>
      </c>
      <c r="H23" s="8">
        <v>0.028371223154782996</v>
      </c>
      <c r="I23" s="8"/>
      <c r="J23" s="8"/>
      <c r="K23" s="8">
        <v>0.03470128028232518</v>
      </c>
      <c r="L23" s="8">
        <v>0.006380589983713684</v>
      </c>
    </row>
    <row r="24" ht="12">
      <c r="A24" s="1"/>
    </row>
    <row r="25" s="63" customFormat="1" ht="12"/>
    <row r="26" ht="12">
      <c r="A26" t="s">
        <v>51</v>
      </c>
    </row>
    <row r="27" spans="1:12" ht="12">
      <c r="A27" s="1">
        <v>37118</v>
      </c>
      <c r="D27" t="s">
        <v>48</v>
      </c>
      <c r="G27" s="7">
        <v>0.9487597826532579</v>
      </c>
      <c r="H27" s="7">
        <v>0.9680912193008709</v>
      </c>
      <c r="I27" s="71"/>
      <c r="L27" s="71">
        <v>1.0100051884911703</v>
      </c>
    </row>
    <row r="28" spans="7:12" ht="12">
      <c r="G28" s="7">
        <v>0.0157334822359812</v>
      </c>
      <c r="H28" s="7">
        <v>0.012494694028787941</v>
      </c>
      <c r="I28" s="71"/>
      <c r="L28" s="71">
        <v>0.024021840754562453</v>
      </c>
    </row>
    <row r="29" spans="1:12" ht="12">
      <c r="A29" s="1">
        <v>37127</v>
      </c>
      <c r="B29" t="s">
        <v>50</v>
      </c>
      <c r="D29" t="s">
        <v>48</v>
      </c>
      <c r="G29" s="78">
        <v>0.945887252739201</v>
      </c>
      <c r="H29" s="78">
        <v>1.0200489557039745</v>
      </c>
      <c r="I29" s="78"/>
      <c r="J29" s="78"/>
      <c r="K29" s="78">
        <v>1.0064972921936095</v>
      </c>
      <c r="L29" s="78">
        <v>1.016625427458839</v>
      </c>
    </row>
    <row r="30" spans="7:12" ht="12">
      <c r="G30" s="78">
        <v>0.014738743795394181</v>
      </c>
      <c r="H30" s="78">
        <v>0.02358180119992024</v>
      </c>
      <c r="I30" s="78"/>
      <c r="J30" s="78"/>
      <c r="K30" s="78">
        <v>0.029457227942029696</v>
      </c>
      <c r="L30" s="78">
        <v>0.018124632597373565</v>
      </c>
    </row>
    <row r="33" s="63" customFormat="1" ht="12"/>
    <row r="34" ht="12">
      <c r="A34" t="s">
        <v>52</v>
      </c>
    </row>
    <row r="35" ht="12">
      <c r="A35" s="1">
        <v>37096</v>
      </c>
    </row>
    <row r="36" ht="12">
      <c r="A36" s="1"/>
    </row>
    <row r="37" spans="1:12" ht="12">
      <c r="A37" s="1">
        <v>37118</v>
      </c>
      <c r="D37" t="s">
        <v>53</v>
      </c>
      <c r="G37" s="7">
        <v>1.013847052631248</v>
      </c>
      <c r="H37" s="7">
        <v>1.012301992276039</v>
      </c>
      <c r="I37" s="35"/>
      <c r="J37" s="35"/>
      <c r="K37" s="35"/>
      <c r="L37" s="7">
        <v>0.9883360084496364</v>
      </c>
    </row>
    <row r="38" spans="1:12" ht="12">
      <c r="A38" s="1"/>
      <c r="G38" s="7">
        <v>0.01073263553654424</v>
      </c>
      <c r="H38" s="7">
        <v>0.00999867289585961</v>
      </c>
      <c r="I38" s="35"/>
      <c r="J38" s="35"/>
      <c r="K38" s="35"/>
      <c r="L38" s="7">
        <v>0.01968537401416172</v>
      </c>
    </row>
    <row r="39" spans="1:12" ht="12">
      <c r="A39" s="1">
        <v>37127</v>
      </c>
      <c r="G39" s="78">
        <v>0.9874822238237025</v>
      </c>
      <c r="H39" s="78">
        <v>0.9943191986279344</v>
      </c>
      <c r="I39" s="79"/>
      <c r="J39" s="79"/>
      <c r="K39" s="78">
        <v>1.0135474971914036</v>
      </c>
      <c r="L39" s="78">
        <v>1.0043630627210227</v>
      </c>
    </row>
    <row r="40" spans="1:12" ht="12">
      <c r="A40" s="1"/>
      <c r="G40" s="78">
        <v>0.010284594562799511</v>
      </c>
      <c r="H40" s="78">
        <v>0.012260412342936865</v>
      </c>
      <c r="I40" s="79"/>
      <c r="J40" s="79"/>
      <c r="K40" s="78">
        <v>0.015897116439016014</v>
      </c>
      <c r="L40" s="78">
        <v>0.01733735296256807</v>
      </c>
    </row>
    <row r="41" ht="12">
      <c r="A41" s="1"/>
    </row>
    <row r="42" ht="12">
      <c r="A42" s="1"/>
    </row>
    <row r="43" s="63" customFormat="1" ht="12"/>
    <row r="44" spans="1:13" ht="12">
      <c r="A44" t="s">
        <v>54</v>
      </c>
      <c r="H44" t="str">
        <f>H83</f>
        <v>CHCl3_83</v>
      </c>
      <c r="I44" t="str">
        <f>I83</f>
        <v>CHCl3_47</v>
      </c>
      <c r="L44" t="str">
        <f>L83</f>
        <v>PCE</v>
      </c>
      <c r="M44" t="str">
        <f>M83</f>
        <v>CHBr3</v>
      </c>
    </row>
    <row r="45" spans="1:13" ht="12">
      <c r="A45" s="1">
        <f>A73</f>
        <v>34493</v>
      </c>
      <c r="H45" s="22">
        <f>H78</f>
        <v>0.9456605867191169</v>
      </c>
      <c r="L45" s="22">
        <f>L78</f>
        <v>0.8416327562239354</v>
      </c>
      <c r="M45" t="s">
        <v>55</v>
      </c>
    </row>
    <row r="46" spans="8:12" ht="12">
      <c r="H46" s="22">
        <f>H79</f>
        <v>0.04301203737747533</v>
      </c>
      <c r="L46" s="22">
        <f>L79</f>
        <v>0.031420675479934164</v>
      </c>
    </row>
    <row r="47" spans="1:13" ht="12">
      <c r="A47" s="1">
        <f>A82</f>
        <v>34985</v>
      </c>
      <c r="H47" s="22">
        <f>H84</f>
        <v>1.016228353689654</v>
      </c>
      <c r="I47" s="22">
        <f>I84</f>
        <v>1.0129732795285056</v>
      </c>
      <c r="K47" s="22"/>
      <c r="L47" s="22">
        <f>L84</f>
        <v>0.9750097958726722</v>
      </c>
      <c r="M47" t="s">
        <v>55</v>
      </c>
    </row>
    <row r="48" spans="8:12" ht="12">
      <c r="H48" s="22">
        <f>H85</f>
        <v>0.003292420925280511</v>
      </c>
      <c r="I48" s="22">
        <f>I85</f>
        <v>0.013823062772986559</v>
      </c>
      <c r="K48" s="22"/>
      <c r="L48" s="22">
        <f>L85</f>
        <v>0.0059420066672582535</v>
      </c>
    </row>
    <row r="49" spans="1:12" ht="12">
      <c r="A49" s="1">
        <f>A92</f>
        <v>35396</v>
      </c>
      <c r="H49" s="22">
        <f>H95</f>
        <v>1.012279931431057</v>
      </c>
      <c r="I49" s="22">
        <f>I95</f>
        <v>1.0125748438320286</v>
      </c>
      <c r="K49" s="22"/>
      <c r="L49" s="22">
        <f>L95</f>
        <v>0.9917802486417062</v>
      </c>
    </row>
    <row r="50" spans="8:12" ht="12">
      <c r="H50" s="22">
        <f>H96</f>
        <v>0.007179622129098422</v>
      </c>
      <c r="I50" s="22">
        <f>I96</f>
        <v>0.0067661783848575645</v>
      </c>
      <c r="K50" s="22"/>
      <c r="L50" s="22">
        <f>L96</f>
        <v>0.008249222473178327</v>
      </c>
    </row>
    <row r="51" spans="1:12" ht="12">
      <c r="A51" s="1">
        <f>A100</f>
        <v>36746</v>
      </c>
      <c r="H51" s="22">
        <f>H105</f>
        <v>0.9739370208766683</v>
      </c>
      <c r="I51" s="22"/>
      <c r="K51" s="22"/>
      <c r="L51" s="22">
        <f>L105</f>
        <v>0.9905568230362837</v>
      </c>
    </row>
    <row r="52" spans="8:12" ht="12">
      <c r="H52" s="22">
        <f>H106</f>
        <v>0.01149498453653538</v>
      </c>
      <c r="I52" s="22"/>
      <c r="K52" s="22"/>
      <c r="L52" s="22">
        <f>L106</f>
        <v>0.0056205768805486075</v>
      </c>
    </row>
    <row r="53" spans="8:12" ht="12">
      <c r="H53" s="22"/>
      <c r="I53" s="22"/>
      <c r="K53" s="22"/>
      <c r="L53" s="22"/>
    </row>
    <row r="55" s="63" customFormat="1" ht="12"/>
    <row r="56" spans="1:13" ht="12">
      <c r="A56" t="s">
        <v>56</v>
      </c>
      <c r="M56" t="s">
        <v>57</v>
      </c>
    </row>
    <row r="57" spans="1:13" ht="12">
      <c r="A57" s="1">
        <f>A120</f>
        <v>36980</v>
      </c>
      <c r="M57" s="22">
        <f>M125</f>
        <v>0.948108395658207</v>
      </c>
    </row>
    <row r="58" ht="12">
      <c r="M58" s="22">
        <f>M126</f>
        <v>0.04158260011181508</v>
      </c>
    </row>
    <row r="59" ht="12">
      <c r="M59" s="22"/>
    </row>
    <row r="60" ht="12">
      <c r="M60" s="22"/>
    </row>
    <row r="61" s="63" customFormat="1" ht="12"/>
    <row r="62" ht="12">
      <c r="A62" t="s">
        <v>58</v>
      </c>
    </row>
    <row r="63" spans="1:13" ht="12">
      <c r="A63" s="1">
        <f>A73</f>
        <v>34493</v>
      </c>
      <c r="H63" s="22">
        <f>H76</f>
        <v>1.0879456459392745</v>
      </c>
      <c r="M63" s="22">
        <f>M76</f>
        <v>1.1270335580015636</v>
      </c>
    </row>
    <row r="64" spans="8:13" ht="12">
      <c r="H64" s="22">
        <f>H77</f>
        <v>0.009384382196253</v>
      </c>
      <c r="M64" s="22">
        <f>M77</f>
        <v>0.030551337987468008</v>
      </c>
    </row>
    <row r="65" spans="1:13" ht="12">
      <c r="A65" s="1">
        <f>A100</f>
        <v>36746</v>
      </c>
      <c r="H65" s="22">
        <f>H107</f>
        <v>1.0407569221629387</v>
      </c>
      <c r="M65" s="22">
        <f>M107</f>
        <v>1.0795930965886495</v>
      </c>
    </row>
    <row r="66" spans="8:13" ht="12">
      <c r="H66" s="22">
        <f>H108</f>
        <v>0.011762105509526147</v>
      </c>
      <c r="M66" s="22">
        <f>M108</f>
        <v>0.040643665490881366</v>
      </c>
    </row>
    <row r="67" spans="8:13" ht="12">
      <c r="H67" s="22"/>
      <c r="M67" s="22"/>
    </row>
    <row r="69" s="63" customFormat="1" ht="12"/>
    <row r="70" ht="12">
      <c r="A70" t="s">
        <v>206</v>
      </c>
    </row>
    <row r="73" s="2" customFormat="1" ht="12">
      <c r="A73" s="9">
        <v>34493</v>
      </c>
    </row>
    <row r="74" ht="12">
      <c r="A74" s="26" t="s">
        <v>59</v>
      </c>
    </row>
    <row r="75" spans="1:22" ht="12">
      <c r="A75" t="s">
        <v>60</v>
      </c>
      <c r="G75" s="24" t="s">
        <v>251</v>
      </c>
      <c r="H75" s="24" t="s">
        <v>61</v>
      </c>
      <c r="I75" s="24"/>
      <c r="J75" s="24" t="s">
        <v>62</v>
      </c>
      <c r="K75" s="24"/>
      <c r="L75" s="24" t="s">
        <v>254</v>
      </c>
      <c r="M75" s="24" t="s">
        <v>255</v>
      </c>
      <c r="P75" s="24" t="s">
        <v>251</v>
      </c>
      <c r="Q75" s="24" t="s">
        <v>61</v>
      </c>
      <c r="R75" s="24" t="s">
        <v>63</v>
      </c>
      <c r="S75" s="24" t="s">
        <v>62</v>
      </c>
      <c r="T75" s="24" t="s">
        <v>64</v>
      </c>
      <c r="U75" s="24" t="s">
        <v>254</v>
      </c>
      <c r="V75" s="24" t="s">
        <v>255</v>
      </c>
    </row>
    <row r="76" spans="3:22" ht="12">
      <c r="C76" t="s">
        <v>65</v>
      </c>
      <c r="H76" s="29">
        <f>1/Q76</f>
        <v>1.0879456459392745</v>
      </c>
      <c r="I76" s="8"/>
      <c r="J76" s="8">
        <f>1/S76</f>
        <v>1.0583209881006013</v>
      </c>
      <c r="K76" s="8"/>
      <c r="L76" s="8"/>
      <c r="M76" s="29">
        <f>1/V76</f>
        <v>1.1270335580015636</v>
      </c>
      <c r="O76" t="s">
        <v>66</v>
      </c>
      <c r="P76" s="23"/>
      <c r="Q76" s="8">
        <v>0.9191635664267521</v>
      </c>
      <c r="R76" s="8"/>
      <c r="S76" s="8">
        <v>0.9448929117381755</v>
      </c>
      <c r="T76" s="8"/>
      <c r="U76" s="8"/>
      <c r="V76" s="8">
        <v>0.8872850261647778</v>
      </c>
    </row>
    <row r="77" spans="8:22" ht="12">
      <c r="H77" s="8">
        <f>H76*Q77/Q76</f>
        <v>0.009384382196253</v>
      </c>
      <c r="I77" s="8"/>
      <c r="J77" s="8">
        <f>J76*S77/S76</f>
        <v>0.016586119441039413</v>
      </c>
      <c r="K77" s="8"/>
      <c r="L77" s="28" t="s">
        <v>67</v>
      </c>
      <c r="M77" s="8">
        <f>M76*V77/V76</f>
        <v>0.030551337987468008</v>
      </c>
      <c r="P77" s="23"/>
      <c r="Q77" s="8">
        <v>0.007928504737727575</v>
      </c>
      <c r="R77" s="8"/>
      <c r="S77" s="8">
        <v>0.01480846252629655</v>
      </c>
      <c r="T77" s="8"/>
      <c r="U77" s="8"/>
      <c r="V77" s="8">
        <v>0.024052295988103944</v>
      </c>
    </row>
    <row r="78" spans="3:22" ht="12">
      <c r="C78" t="s">
        <v>68</v>
      </c>
      <c r="H78" s="28">
        <f>1/Q78</f>
        <v>0.9456605867191169</v>
      </c>
      <c r="I78" s="8"/>
      <c r="J78" s="8"/>
      <c r="K78" s="8"/>
      <c r="L78" s="27">
        <f>1/U78</f>
        <v>0.8416327562239354</v>
      </c>
      <c r="M78" s="8"/>
      <c r="O78" t="s">
        <v>69</v>
      </c>
      <c r="P78" s="23"/>
      <c r="Q78" s="8">
        <v>1.0574618568691847</v>
      </c>
      <c r="R78" s="8"/>
      <c r="S78" s="8"/>
      <c r="T78" s="8"/>
      <c r="U78" s="8">
        <v>1.1881666826830672</v>
      </c>
      <c r="V78" s="8"/>
    </row>
    <row r="79" spans="8:22" ht="12">
      <c r="H79" s="8">
        <f>H78*Q79/Q78</f>
        <v>0.04301203737747533</v>
      </c>
      <c r="I79" s="8"/>
      <c r="J79" s="8"/>
      <c r="K79" s="8"/>
      <c r="L79" s="27">
        <f>L78*U79/U78</f>
        <v>0.031420675479934164</v>
      </c>
      <c r="M79" s="8"/>
      <c r="P79" s="23"/>
      <c r="Q79" s="8">
        <v>0.048097160388922415</v>
      </c>
      <c r="R79" s="8"/>
      <c r="S79" s="8"/>
      <c r="T79" s="8"/>
      <c r="U79" s="8">
        <v>0.04435782647071935</v>
      </c>
      <c r="V79" s="8"/>
    </row>
    <row r="80" spans="3:22" ht="12">
      <c r="C80" t="s">
        <v>70</v>
      </c>
      <c r="H80" s="11">
        <f>1/Q80</f>
        <v>0.8692167575179583</v>
      </c>
      <c r="I80" s="8"/>
      <c r="J80" s="8"/>
      <c r="K80" s="8"/>
      <c r="L80" s="28" t="s">
        <v>71</v>
      </c>
      <c r="M80" s="8"/>
      <c r="O80" t="s">
        <v>72</v>
      </c>
      <c r="P80" s="23"/>
      <c r="Q80" s="8">
        <v>1.1504610229276897</v>
      </c>
      <c r="R80" s="8"/>
      <c r="S80" s="8"/>
      <c r="T80" s="8"/>
      <c r="U80" s="8"/>
      <c r="V80" s="8"/>
    </row>
    <row r="81" spans="1:22" ht="12">
      <c r="A81" s="1"/>
      <c r="H81" s="8">
        <f>H80*Q81/Q80</f>
        <v>0.03926190368102489</v>
      </c>
      <c r="I81" s="8"/>
      <c r="J81" s="8"/>
      <c r="K81" s="8"/>
      <c r="L81" s="8"/>
      <c r="M81" s="8"/>
      <c r="P81" s="23"/>
      <c r="Q81" s="8">
        <v>0.05196550742986234</v>
      </c>
      <c r="R81" s="25"/>
      <c r="S81" s="25"/>
      <c r="T81" s="25"/>
      <c r="U81" s="25"/>
      <c r="V81" s="25"/>
    </row>
    <row r="82" spans="1:11" s="2" customFormat="1" ht="12">
      <c r="A82" s="9">
        <v>34985</v>
      </c>
      <c r="J82" s="13"/>
      <c r="K82" s="13"/>
    </row>
    <row r="83" spans="1:25" s="16" customFormat="1" ht="12">
      <c r="A83" s="1"/>
      <c r="D83"/>
      <c r="E83"/>
      <c r="F83"/>
      <c r="G83" t="str">
        <f aca="true" t="shared" si="0" ref="G83:M83">S83</f>
        <v>CH2Cl2</v>
      </c>
      <c r="H83" t="str">
        <f t="shared" si="0"/>
        <v>CHCl3_83</v>
      </c>
      <c r="I83" t="str">
        <f t="shared" si="0"/>
        <v>CHCl3_47</v>
      </c>
      <c r="J83" t="str">
        <f t="shared" si="0"/>
        <v>CCl4</v>
      </c>
      <c r="K83" t="str">
        <f t="shared" si="0"/>
        <v>TCE</v>
      </c>
      <c r="L83" t="str">
        <f t="shared" si="0"/>
        <v>PCE</v>
      </c>
      <c r="M83" t="str">
        <f t="shared" si="0"/>
        <v>CHBr3</v>
      </c>
      <c r="P83" s="30" t="s">
        <v>73</v>
      </c>
      <c r="Q83" s="31"/>
      <c r="R83" s="31"/>
      <c r="S83" s="32" t="s">
        <v>251</v>
      </c>
      <c r="T83" s="33" t="s">
        <v>74</v>
      </c>
      <c r="U83" s="33" t="s">
        <v>75</v>
      </c>
      <c r="V83" s="33" t="s">
        <v>63</v>
      </c>
      <c r="W83" s="33" t="s">
        <v>253</v>
      </c>
      <c r="X83" s="33" t="s">
        <v>254</v>
      </c>
      <c r="Y83" s="33" t="s">
        <v>255</v>
      </c>
    </row>
    <row r="84" spans="1:25" s="16" customFormat="1" ht="12">
      <c r="A84" s="1"/>
      <c r="C84" t="s">
        <v>76</v>
      </c>
      <c r="D84"/>
      <c r="E84"/>
      <c r="F84"/>
      <c r="G84"/>
      <c r="H84" s="28">
        <f>1/T84</f>
        <v>1.016228353689654</v>
      </c>
      <c r="I84" s="28">
        <f>1/U84</f>
        <v>1.0129732795285056</v>
      </c>
      <c r="J84" s="8"/>
      <c r="K84" s="8"/>
      <c r="L84" s="28">
        <f>1/X84</f>
        <v>0.9750097958726722</v>
      </c>
      <c r="M84" s="8"/>
      <c r="N84" s="17"/>
      <c r="P84" s="34" t="s">
        <v>77</v>
      </c>
      <c r="Q84" s="35"/>
      <c r="R84" s="35"/>
      <c r="S84" s="36"/>
      <c r="T84" s="37">
        <v>0.9840308001339138</v>
      </c>
      <c r="U84" s="37">
        <v>0.9871928709367892</v>
      </c>
      <c r="V84" s="37"/>
      <c r="W84" s="37"/>
      <c r="X84" s="37">
        <v>1.0256307210790232</v>
      </c>
      <c r="Y84" s="37"/>
    </row>
    <row r="85" spans="1:25" s="16" customFormat="1" ht="12">
      <c r="A85" s="1"/>
      <c r="D85"/>
      <c r="E85"/>
      <c r="F85"/>
      <c r="G85"/>
      <c r="H85" s="8">
        <f>H84*T85/T84</f>
        <v>0.003292420925280511</v>
      </c>
      <c r="I85" s="8">
        <f>I84*U85/U84</f>
        <v>0.013823062772986559</v>
      </c>
      <c r="J85" s="8"/>
      <c r="K85" s="8"/>
      <c r="L85" s="8">
        <f>L84*X85/X84</f>
        <v>0.0059420066672582535</v>
      </c>
      <c r="M85" s="8"/>
      <c r="N85" s="17"/>
      <c r="P85" s="34" t="s">
        <v>78</v>
      </c>
      <c r="Q85" s="35"/>
      <c r="R85" s="35"/>
      <c r="S85" s="36"/>
      <c r="T85" s="37">
        <v>0.003188105887538381</v>
      </c>
      <c r="U85" s="37">
        <v>0.013471262569093314</v>
      </c>
      <c r="V85" s="37"/>
      <c r="W85" s="37"/>
      <c r="X85" s="37">
        <v>0.006250506003728714</v>
      </c>
      <c r="Y85" s="37"/>
    </row>
    <row r="86" spans="1:25" s="16" customFormat="1" ht="12">
      <c r="A86" s="1"/>
      <c r="D86"/>
      <c r="E86"/>
      <c r="F86"/>
      <c r="G86"/>
      <c r="H86" s="8"/>
      <c r="I86" s="8"/>
      <c r="J86" s="8"/>
      <c r="K86" s="8"/>
      <c r="L86" s="8"/>
      <c r="M86" s="8"/>
      <c r="N86" s="17"/>
      <c r="P86" s="34"/>
      <c r="Q86" s="35"/>
      <c r="R86" s="35"/>
      <c r="S86" s="36"/>
      <c r="T86" s="37"/>
      <c r="U86" s="37"/>
      <c r="V86" s="37"/>
      <c r="W86" s="37"/>
      <c r="X86" s="37"/>
      <c r="Y86" s="37"/>
    </row>
    <row r="87" spans="1:25" s="16" customFormat="1" ht="12">
      <c r="A87" s="34" t="s">
        <v>79</v>
      </c>
      <c r="C87" s="16" t="s">
        <v>80</v>
      </c>
      <c r="D87"/>
      <c r="E87"/>
      <c r="F87"/>
      <c r="G87" s="8">
        <f>1/S87</f>
        <v>0.9671054339642234</v>
      </c>
      <c r="H87" s="8">
        <f>1/T87</f>
        <v>1.0538175270108043</v>
      </c>
      <c r="I87" s="8">
        <f>1/U87</f>
        <v>1.3089827167063774</v>
      </c>
      <c r="J87" s="8"/>
      <c r="K87" s="8">
        <f>1/W87</f>
        <v>1.0337105584069657</v>
      </c>
      <c r="L87" s="8">
        <f>1/X87</f>
        <v>1.0319951860282865</v>
      </c>
      <c r="M87" s="8">
        <f>1/Y87</f>
        <v>0.9752062074933873</v>
      </c>
      <c r="N87" s="17"/>
      <c r="P87" s="34" t="s">
        <v>81</v>
      </c>
      <c r="Q87" s="35"/>
      <c r="R87" s="35"/>
      <c r="S87" s="36">
        <v>1.034013422818792</v>
      </c>
      <c r="T87" s="37">
        <v>0.9489308863903034</v>
      </c>
      <c r="U87" s="37">
        <v>0.7639520272018332</v>
      </c>
      <c r="V87" s="37"/>
      <c r="W87" s="37">
        <v>0.9673887838981577</v>
      </c>
      <c r="X87" s="37">
        <v>0.968996768142473</v>
      </c>
      <c r="Y87" s="37">
        <v>1.0254241536980586</v>
      </c>
    </row>
    <row r="88" spans="7:25" ht="12">
      <c r="G88" s="8">
        <f>G87*S88/S87</f>
        <v>0.019370658819423323</v>
      </c>
      <c r="H88" s="8">
        <f>H87*T88/T87</f>
        <v>0.0036979200985086933</v>
      </c>
      <c r="I88" s="8">
        <f>I87*U88/U87</f>
        <v>0.018326660120583517</v>
      </c>
      <c r="J88" s="8"/>
      <c r="K88" s="8">
        <f>K87*W88/W87</f>
        <v>0.006107169655423047</v>
      </c>
      <c r="L88" s="8">
        <f>L87*X88/X87</f>
        <v>0.0024600902760843063</v>
      </c>
      <c r="M88" s="8">
        <f>M87*Y88/Y87</f>
        <v>0.03801464401570455</v>
      </c>
      <c r="N88" s="8"/>
      <c r="P88" s="34" t="s">
        <v>78</v>
      </c>
      <c r="Q88" s="35"/>
      <c r="R88" s="35"/>
      <c r="S88" s="36">
        <v>0.020710793802517186</v>
      </c>
      <c r="T88" s="37">
        <v>0.003329865471901945</v>
      </c>
      <c r="U88" s="37">
        <v>0.010695854859097666</v>
      </c>
      <c r="V88" s="37"/>
      <c r="W88" s="37">
        <v>0.005715340119118224</v>
      </c>
      <c r="X88" s="37">
        <v>0.0023099134173665396</v>
      </c>
      <c r="Y88" s="37">
        <v>0.03997219651434707</v>
      </c>
    </row>
    <row r="89" spans="8:25" ht="12">
      <c r="H89" s="8"/>
      <c r="I89" s="8"/>
      <c r="J89" s="8"/>
      <c r="K89" s="8"/>
      <c r="L89" s="8"/>
      <c r="M89" s="8"/>
      <c r="N89" s="8"/>
      <c r="P89" s="34"/>
      <c r="Q89" s="35"/>
      <c r="R89" s="35"/>
      <c r="S89" s="36"/>
      <c r="T89" s="37"/>
      <c r="U89" s="37"/>
      <c r="V89" s="37"/>
      <c r="W89" s="37"/>
      <c r="X89" s="37"/>
      <c r="Y89" s="37"/>
    </row>
    <row r="90" spans="3:25" ht="12">
      <c r="C90" s="16" t="s">
        <v>82</v>
      </c>
      <c r="H90" s="8">
        <f>1/T90</f>
        <v>1.036988904299584</v>
      </c>
      <c r="I90" s="8">
        <f>1/U90</f>
        <v>1.2922184061120068</v>
      </c>
      <c r="J90" s="8">
        <f>1/V90</f>
        <v>1.0249927756104606</v>
      </c>
      <c r="K90" s="8"/>
      <c r="L90" s="8">
        <f>1/X90</f>
        <v>1.0584459667962722</v>
      </c>
      <c r="M90" s="8"/>
      <c r="N90" s="8"/>
      <c r="P90" s="34" t="s">
        <v>83</v>
      </c>
      <c r="Q90" s="35"/>
      <c r="R90" s="35"/>
      <c r="S90" s="36"/>
      <c r="T90" s="37">
        <v>0.964330472441682</v>
      </c>
      <c r="U90" s="37">
        <v>0.7738629903970909</v>
      </c>
      <c r="V90" s="37">
        <v>0.9756166324239938</v>
      </c>
      <c r="W90" s="37"/>
      <c r="X90" s="37">
        <v>0.9447813411078717</v>
      </c>
      <c r="Y90" s="37"/>
    </row>
    <row r="91" spans="1:25" ht="12">
      <c r="A91" s="1"/>
      <c r="H91" s="8">
        <f>H90*T91/T90</f>
        <v>0.0022685768106706166</v>
      </c>
      <c r="I91" s="8">
        <f>I90*U91/U90</f>
        <v>0.023400787792276147</v>
      </c>
      <c r="J91" s="8">
        <f>J90*V91/V90</f>
        <v>0.0078063597380411</v>
      </c>
      <c r="K91" s="8"/>
      <c r="L91" s="8">
        <f>L90*X91/X90</f>
        <v>0.006126008674038796</v>
      </c>
      <c r="M91" s="8"/>
      <c r="N91" s="8"/>
      <c r="P91" s="38"/>
      <c r="Q91" s="39"/>
      <c r="R91" s="39"/>
      <c r="S91" s="40"/>
      <c r="T91" s="41">
        <v>0.002109625029287903</v>
      </c>
      <c r="U91" s="41">
        <v>0.014013887693384944</v>
      </c>
      <c r="V91" s="41">
        <v>0.00743031032056006</v>
      </c>
      <c r="W91" s="41"/>
      <c r="X91" s="41">
        <v>0.005468147522178468</v>
      </c>
      <c r="Y91" s="41"/>
    </row>
    <row r="92" s="2" customFormat="1" ht="12">
      <c r="A92" s="9">
        <v>35396</v>
      </c>
    </row>
    <row r="93" spans="1:19" ht="12">
      <c r="A93" t="s">
        <v>60</v>
      </c>
      <c r="P93" s="45" t="s">
        <v>84</v>
      </c>
      <c r="Q93" s="42" t="s">
        <v>74</v>
      </c>
      <c r="R93" s="42" t="s">
        <v>75</v>
      </c>
      <c r="S93" s="44" t="s">
        <v>254</v>
      </c>
    </row>
    <row r="94" spans="1:19" ht="12">
      <c r="A94" s="1"/>
      <c r="H94" t="str">
        <f>Q93</f>
        <v>CHCl3_83</v>
      </c>
      <c r="I94" t="str">
        <f>R93</f>
        <v>CHCl3_47</v>
      </c>
      <c r="L94" t="str">
        <f>S93</f>
        <v>PCE</v>
      </c>
      <c r="Q94" s="42" t="s">
        <v>85</v>
      </c>
      <c r="R94" s="42" t="s">
        <v>85</v>
      </c>
      <c r="S94" s="42" t="s">
        <v>85</v>
      </c>
    </row>
    <row r="95" spans="1:19" ht="12">
      <c r="A95" s="1"/>
      <c r="C95" t="s">
        <v>76</v>
      </c>
      <c r="H95" s="28">
        <f>1/Q95</f>
        <v>1.012279931431057</v>
      </c>
      <c r="I95" s="28">
        <f>1/R95</f>
        <v>1.0125748438320286</v>
      </c>
      <c r="J95" s="28"/>
      <c r="K95" s="28"/>
      <c r="L95" s="28">
        <f>1/S95</f>
        <v>0.9917802486417062</v>
      </c>
      <c r="Q95" s="43">
        <v>0.9878690359753581</v>
      </c>
      <c r="R95" s="43">
        <v>0.987581319140381</v>
      </c>
      <c r="S95" s="43">
        <v>1.0082878756353044</v>
      </c>
    </row>
    <row r="96" spans="1:19" ht="12">
      <c r="A96" s="1"/>
      <c r="H96" s="8">
        <f>H95*Q96/Q95</f>
        <v>0.007179622129098422</v>
      </c>
      <c r="I96" s="8">
        <f>I95*R96/R95</f>
        <v>0.0067661783848575645</v>
      </c>
      <c r="J96" s="8"/>
      <c r="K96" s="8"/>
      <c r="L96" s="8">
        <f>L95*S96/S95</f>
        <v>0.008249222473178327</v>
      </c>
      <c r="Q96" s="6">
        <v>0.007006487208842641</v>
      </c>
      <c r="R96" s="6">
        <v>0.006599167869476756</v>
      </c>
      <c r="S96" s="6">
        <v>0.008386526162943206</v>
      </c>
    </row>
    <row r="97" spans="1:3" ht="12">
      <c r="A97" s="1"/>
      <c r="C97" t="s">
        <v>86</v>
      </c>
    </row>
    <row r="98" spans="1:3" ht="12">
      <c r="A98" s="1"/>
      <c r="C98" t="s">
        <v>87</v>
      </c>
    </row>
    <row r="99" ht="12">
      <c r="A99" s="1"/>
    </row>
    <row r="100" s="2" customFormat="1" ht="12">
      <c r="A100" s="9">
        <v>36746</v>
      </c>
    </row>
    <row r="101" spans="5:14" ht="12">
      <c r="E101" s="8" t="s">
        <v>88</v>
      </c>
      <c r="F101" t="s">
        <v>89</v>
      </c>
      <c r="G101" t="s">
        <v>90</v>
      </c>
      <c r="H101" t="s">
        <v>91</v>
      </c>
      <c r="K101" t="s">
        <v>92</v>
      </c>
      <c r="L101" t="s">
        <v>93</v>
      </c>
      <c r="M101" t="s">
        <v>57</v>
      </c>
      <c r="N101" t="s">
        <v>94</v>
      </c>
    </row>
    <row r="103" spans="1:14" ht="12">
      <c r="A103" t="s">
        <v>95</v>
      </c>
      <c r="E103" s="8">
        <v>0.9904514201560966</v>
      </c>
      <c r="F103" s="8"/>
      <c r="G103" s="8"/>
      <c r="H103" s="8"/>
      <c r="K103" s="8"/>
      <c r="L103" s="8"/>
      <c r="M103" s="8"/>
      <c r="N103" s="8"/>
    </row>
    <row r="104" spans="5:14" ht="12">
      <c r="E104" s="8">
        <v>0.009210799123970442</v>
      </c>
      <c r="F104" s="8"/>
      <c r="G104" s="8"/>
      <c r="H104" s="8"/>
      <c r="K104" s="8"/>
      <c r="L104" s="8"/>
      <c r="M104" s="8"/>
      <c r="N104" s="8"/>
    </row>
    <row r="105" spans="1:14" ht="12">
      <c r="A105" t="s">
        <v>76</v>
      </c>
      <c r="E105" s="8"/>
      <c r="F105" s="8"/>
      <c r="G105" s="8"/>
      <c r="H105" s="28">
        <v>0.9739370208766683</v>
      </c>
      <c r="K105" s="8"/>
      <c r="L105" s="28">
        <v>0.9905568230362837</v>
      </c>
      <c r="M105" s="8"/>
      <c r="N105" s="8"/>
    </row>
    <row r="106" spans="5:14" ht="12">
      <c r="E106" s="8"/>
      <c r="F106" s="8"/>
      <c r="G106" s="8"/>
      <c r="H106" s="8">
        <v>0.01149498453653538</v>
      </c>
      <c r="K106" s="8"/>
      <c r="L106" s="8">
        <v>0.0056205768805486075</v>
      </c>
      <c r="M106" s="8"/>
      <c r="N106" s="8"/>
    </row>
    <row r="107" spans="1:14" ht="12">
      <c r="A107" t="s">
        <v>96</v>
      </c>
      <c r="E107" s="8"/>
      <c r="F107" s="8"/>
      <c r="G107" s="8"/>
      <c r="H107" s="29">
        <v>1.0407569221629387</v>
      </c>
      <c r="K107" s="8"/>
      <c r="L107" s="8"/>
      <c r="M107" s="29">
        <v>1.0795930965886495</v>
      </c>
      <c r="N107" s="8">
        <v>0.9737804102362085</v>
      </c>
    </row>
    <row r="108" spans="5:14" ht="12">
      <c r="E108" s="8"/>
      <c r="F108" s="8"/>
      <c r="G108" s="8"/>
      <c r="H108" s="8">
        <v>0.011762105509526147</v>
      </c>
      <c r="K108" s="8"/>
      <c r="L108" s="8"/>
      <c r="M108" s="8">
        <v>0.040643665490881366</v>
      </c>
      <c r="N108" s="8">
        <v>0.009209982437438534</v>
      </c>
    </row>
    <row r="109" spans="1:14" ht="12">
      <c r="A109" t="s">
        <v>97</v>
      </c>
      <c r="E109" s="8"/>
      <c r="F109" s="8">
        <v>1.012315351037692</v>
      </c>
      <c r="G109" s="8">
        <v>0.9297173541720489</v>
      </c>
      <c r="H109" s="8">
        <v>1.0203890273988776</v>
      </c>
      <c r="K109" s="8">
        <v>1.010066803409715</v>
      </c>
      <c r="L109" s="8">
        <v>1.0155736984194967</v>
      </c>
      <c r="M109" s="8"/>
      <c r="N109" s="8"/>
    </row>
    <row r="110" spans="5:14" ht="12">
      <c r="E110" s="8"/>
      <c r="F110" s="8">
        <v>0.014541683267029521</v>
      </c>
      <c r="G110" s="8">
        <v>0.01601119108883573</v>
      </c>
      <c r="H110" s="8">
        <v>0.022221336804868156</v>
      </c>
      <c r="K110" s="8">
        <v>0.026843570767994446</v>
      </c>
      <c r="L110" s="8">
        <v>0.013282149604717741</v>
      </c>
      <c r="M110" s="8"/>
      <c r="N110" s="8"/>
    </row>
    <row r="114" s="2" customFormat="1" ht="12">
      <c r="A114" s="9">
        <v>36986</v>
      </c>
    </row>
    <row r="116" ht="12">
      <c r="A116" t="s">
        <v>98</v>
      </c>
    </row>
    <row r="117" spans="2:12" ht="12">
      <c r="B117" t="s">
        <v>88</v>
      </c>
      <c r="C117" t="s">
        <v>99</v>
      </c>
      <c r="D117" t="s">
        <v>100</v>
      </c>
      <c r="G117" t="s">
        <v>90</v>
      </c>
      <c r="H117" t="s">
        <v>91</v>
      </c>
      <c r="K117" t="s">
        <v>92</v>
      </c>
      <c r="L117" t="s">
        <v>93</v>
      </c>
    </row>
    <row r="118" spans="1:12" ht="12">
      <c r="A118" t="s">
        <v>101</v>
      </c>
      <c r="G118" s="8">
        <v>0.9748178561095981</v>
      </c>
      <c r="H118" s="8">
        <v>1.03864531757253</v>
      </c>
      <c r="I118" s="8"/>
      <c r="J118" s="8"/>
      <c r="K118" s="8">
        <v>1.0270754503558401</v>
      </c>
      <c r="L118" s="8">
        <v>1.036807855280575</v>
      </c>
    </row>
    <row r="119" spans="1:12" ht="12">
      <c r="A119" t="s">
        <v>102</v>
      </c>
      <c r="G119" s="8">
        <v>0.017748648504133612</v>
      </c>
      <c r="H119" s="8">
        <v>0.021045763522191997</v>
      </c>
      <c r="I119" s="8"/>
      <c r="J119" s="8"/>
      <c r="K119" s="8">
        <v>0.024766478231351422</v>
      </c>
      <c r="L119" s="8">
        <v>0.029214463146012788</v>
      </c>
    </row>
    <row r="120" s="2" customFormat="1" ht="12">
      <c r="A120" s="9">
        <v>36980</v>
      </c>
    </row>
    <row r="121" spans="1:13" ht="12">
      <c r="A121" s="1"/>
      <c r="G121" s="23" t="s">
        <v>90</v>
      </c>
      <c r="H121" s="23" t="s">
        <v>91</v>
      </c>
      <c r="K121" s="23" t="s">
        <v>92</v>
      </c>
      <c r="L121" s="23" t="s">
        <v>93</v>
      </c>
      <c r="M121" t="s">
        <v>57</v>
      </c>
    </row>
    <row r="122" spans="1:12" ht="12">
      <c r="A122" t="s">
        <v>101</v>
      </c>
      <c r="D122" t="s">
        <v>103</v>
      </c>
      <c r="G122" s="8">
        <v>0.9741807164720374</v>
      </c>
      <c r="H122" s="8">
        <v>1.0277183632419535</v>
      </c>
      <c r="K122" s="8">
        <v>1.013922704624527</v>
      </c>
      <c r="L122" s="8">
        <v>1.0263182398721034</v>
      </c>
    </row>
    <row r="123" spans="1:12" ht="12">
      <c r="A123" t="s">
        <v>104</v>
      </c>
      <c r="G123" s="8">
        <v>0.00551663939004408</v>
      </c>
      <c r="H123" s="8">
        <v>0.0040550185400481335</v>
      </c>
      <c r="K123" s="8">
        <v>0.006893417399816651</v>
      </c>
      <c r="L123" s="8">
        <v>0.009358788556192049</v>
      </c>
    </row>
    <row r="125" spans="1:13" ht="12">
      <c r="A125" t="s">
        <v>105</v>
      </c>
      <c r="M125" s="8">
        <v>0.948108395658207</v>
      </c>
    </row>
    <row r="126" ht="12">
      <c r="M126" s="8">
        <v>0.04158260011181508</v>
      </c>
    </row>
    <row r="127" s="2" customFormat="1" ht="12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4"/>
  <sheetViews>
    <sheetView workbookViewId="0" topLeftCell="A112">
      <selection activeCell="H102" sqref="H102"/>
    </sheetView>
  </sheetViews>
  <sheetFormatPr defaultColWidth="11.421875" defaultRowHeight="12.75"/>
  <cols>
    <col min="1" max="2" width="11.28125" style="0" customWidth="1"/>
    <col min="3" max="3" width="12.7109375" style="0" customWidth="1"/>
    <col min="4" max="11" width="8.8515625" style="0" customWidth="1"/>
    <col min="12" max="12" width="4.140625" style="2" customWidth="1"/>
    <col min="13" max="16384" width="8.8515625" style="0" customWidth="1"/>
  </cols>
  <sheetData>
    <row r="1" ht="12.75">
      <c r="A1" t="s">
        <v>106</v>
      </c>
    </row>
    <row r="2" ht="12.75"/>
    <row r="3" spans="1:11" ht="12.75">
      <c r="A3" t="s">
        <v>207</v>
      </c>
      <c r="B3" t="s">
        <v>107</v>
      </c>
      <c r="C3" t="s">
        <v>108</v>
      </c>
      <c r="D3" t="s">
        <v>109</v>
      </c>
      <c r="E3" t="s">
        <v>110</v>
      </c>
      <c r="F3" t="s">
        <v>111</v>
      </c>
      <c r="G3" t="s">
        <v>112</v>
      </c>
      <c r="H3" t="s">
        <v>113</v>
      </c>
      <c r="I3" t="s">
        <v>114</v>
      </c>
      <c r="J3" t="s">
        <v>115</v>
      </c>
      <c r="K3" t="s">
        <v>63</v>
      </c>
    </row>
    <row r="4" spans="9:10" ht="12.75">
      <c r="I4" t="s">
        <v>116</v>
      </c>
      <c r="J4" t="s">
        <v>37</v>
      </c>
    </row>
    <row r="5" ht="12.75">
      <c r="A5" t="s">
        <v>117</v>
      </c>
    </row>
    <row r="6" spans="1:11" ht="12.75">
      <c r="A6" s="61" t="s">
        <v>118</v>
      </c>
      <c r="C6" t="s">
        <v>119</v>
      </c>
      <c r="D6">
        <v>469.5</v>
      </c>
      <c r="E6">
        <v>1463</v>
      </c>
      <c r="F6">
        <v>281.96</v>
      </c>
      <c r="H6">
        <v>119.29</v>
      </c>
      <c r="I6">
        <v>599.025</v>
      </c>
      <c r="J6">
        <v>599.025</v>
      </c>
      <c r="K6">
        <v>954.465</v>
      </c>
    </row>
    <row r="7" ht="12.75">
      <c r="A7" s="61"/>
    </row>
    <row r="8" spans="1:11" ht="12.75">
      <c r="A8" s="61" t="s">
        <v>120</v>
      </c>
      <c r="I8">
        <v>673.1</v>
      </c>
      <c r="J8">
        <v>673.1</v>
      </c>
      <c r="K8">
        <v>481.8</v>
      </c>
    </row>
    <row r="9" ht="12.75">
      <c r="A9" s="61"/>
    </row>
    <row r="10" spans="1:10" ht="12">
      <c r="A10" s="61" t="s">
        <v>121</v>
      </c>
      <c r="C10" t="s">
        <v>122</v>
      </c>
      <c r="I10">
        <v>695.6</v>
      </c>
      <c r="J10">
        <v>695.6</v>
      </c>
    </row>
    <row r="11" ht="12">
      <c r="A11" s="61"/>
    </row>
    <row r="12" spans="1:11" ht="12">
      <c r="A12" s="61" t="s">
        <v>123</v>
      </c>
      <c r="C12" t="s">
        <v>124</v>
      </c>
      <c r="H12">
        <v>568.42</v>
      </c>
      <c r="I12">
        <v>605.16</v>
      </c>
      <c r="J12">
        <v>605.16</v>
      </c>
      <c r="K12">
        <v>599.63</v>
      </c>
    </row>
    <row r="13" spans="1:3" ht="12">
      <c r="A13" s="61"/>
      <c r="C13" t="s">
        <v>125</v>
      </c>
    </row>
    <row r="14" spans="1:10" ht="12">
      <c r="A14" s="61" t="s">
        <v>126</v>
      </c>
      <c r="C14" t="s">
        <v>124</v>
      </c>
      <c r="I14">
        <v>1463.6</v>
      </c>
      <c r="J14">
        <v>1463.6</v>
      </c>
    </row>
    <row r="15" spans="1:3" ht="12">
      <c r="A15" s="61"/>
      <c r="C15" t="s">
        <v>125</v>
      </c>
    </row>
    <row r="16" spans="1:11" ht="12">
      <c r="A16" s="61" t="s">
        <v>127</v>
      </c>
      <c r="H16">
        <v>314.27</v>
      </c>
      <c r="I16">
        <v>139.59</v>
      </c>
      <c r="J16">
        <v>139.59</v>
      </c>
      <c r="K16">
        <v>528.24</v>
      </c>
    </row>
    <row r="17" ht="12">
      <c r="A17" s="61"/>
    </row>
    <row r="18" spans="1:11" ht="12">
      <c r="A18" s="61" t="s">
        <v>128</v>
      </c>
      <c r="C18" t="s">
        <v>129</v>
      </c>
      <c r="K18">
        <v>4267</v>
      </c>
    </row>
    <row r="19" ht="12">
      <c r="A19" s="61"/>
    </row>
    <row r="20" spans="1:9" ht="12">
      <c r="A20" s="61" t="s">
        <v>130</v>
      </c>
      <c r="B20" t="s">
        <v>131</v>
      </c>
      <c r="C20" t="s">
        <v>132</v>
      </c>
      <c r="I20">
        <v>761.3</v>
      </c>
    </row>
    <row r="21" ht="12">
      <c r="A21" s="61"/>
    </row>
    <row r="22" spans="1:11" ht="12">
      <c r="A22" s="61" t="s">
        <v>133</v>
      </c>
      <c r="C22" t="s">
        <v>134</v>
      </c>
      <c r="H22">
        <v>544.08</v>
      </c>
      <c r="I22">
        <v>595.77</v>
      </c>
      <c r="J22">
        <v>595.77</v>
      </c>
      <c r="K22">
        <v>732.06</v>
      </c>
    </row>
    <row r="23" ht="12">
      <c r="C23" t="s">
        <v>135</v>
      </c>
    </row>
    <row r="24" spans="1:11" ht="12">
      <c r="A24" t="s">
        <v>32</v>
      </c>
      <c r="C24" t="s">
        <v>31</v>
      </c>
      <c r="I24">
        <v>607.72</v>
      </c>
      <c r="J24">
        <v>607.72</v>
      </c>
      <c r="K24">
        <v>781.79</v>
      </c>
    </row>
    <row r="26" spans="1:11" ht="12">
      <c r="A26" t="s">
        <v>30</v>
      </c>
      <c r="C26" t="s">
        <v>31</v>
      </c>
      <c r="I26">
        <v>614.61</v>
      </c>
      <c r="J26">
        <v>614.61</v>
      </c>
      <c r="K26">
        <v>772.47</v>
      </c>
    </row>
    <row r="28" ht="12">
      <c r="A28" t="s">
        <v>33</v>
      </c>
    </row>
    <row r="31" s="63" customFormat="1" ht="12"/>
    <row r="32" ht="15">
      <c r="A32" s="74" t="s">
        <v>136</v>
      </c>
    </row>
    <row r="33" ht="12">
      <c r="N33" t="s">
        <v>78</v>
      </c>
    </row>
    <row r="34" spans="1:16" ht="12">
      <c r="A34" t="s">
        <v>137</v>
      </c>
      <c r="D34" s="23" t="str">
        <f aca="true" t="shared" si="0" ref="D34:K34">D3</f>
        <v>HCFC22</v>
      </c>
      <c r="E34" s="23" t="str">
        <f t="shared" si="0"/>
        <v>F12</v>
      </c>
      <c r="F34" s="23" t="str">
        <f t="shared" si="0"/>
        <v>F11A</v>
      </c>
      <c r="G34" s="23" t="str">
        <f t="shared" si="0"/>
        <v>F11B</v>
      </c>
      <c r="H34" s="23" t="str">
        <f t="shared" si="0"/>
        <v>F113</v>
      </c>
      <c r="I34" s="23" t="str">
        <f t="shared" si="0"/>
        <v>MC, 97</v>
      </c>
      <c r="J34" s="23" t="str">
        <f t="shared" si="0"/>
        <v>MC, 99</v>
      </c>
      <c r="K34" s="23" t="str">
        <f t="shared" si="0"/>
        <v>CCl4</v>
      </c>
      <c r="N34" t="str">
        <f>I34</f>
        <v>MC, 97</v>
      </c>
      <c r="O34" t="str">
        <f>J34</f>
        <v>MC, 99</v>
      </c>
      <c r="P34" t="str">
        <f>K34</f>
        <v>CCl4</v>
      </c>
    </row>
    <row r="35" ht="12">
      <c r="B35" s="16" t="s">
        <v>138</v>
      </c>
    </row>
    <row r="36" spans="1:16" ht="12">
      <c r="A36" s="1">
        <v>36797</v>
      </c>
      <c r="B36" t="s">
        <v>139</v>
      </c>
      <c r="I36" s="22">
        <f aca="true" t="shared" si="1" ref="I36:K37">I160</f>
        <v>1.0041960678385529</v>
      </c>
      <c r="J36" s="22">
        <f t="shared" si="1"/>
        <v>1.0047882400438417</v>
      </c>
      <c r="K36" s="22">
        <f t="shared" si="1"/>
        <v>0.9964765563311009</v>
      </c>
      <c r="N36" s="22">
        <f>I37</f>
        <v>0.009790199606187672</v>
      </c>
      <c r="O36" s="22">
        <f>J37</f>
        <v>0.00815347122220631</v>
      </c>
      <c r="P36" s="22">
        <f>K37</f>
        <v>0.0031223793411490662</v>
      </c>
    </row>
    <row r="37" spans="1:11" ht="12">
      <c r="I37" s="22">
        <f t="shared" si="1"/>
        <v>0.009790199606187672</v>
      </c>
      <c r="J37" s="22">
        <f t="shared" si="1"/>
        <v>0.00815347122220631</v>
      </c>
      <c r="K37" s="22">
        <f t="shared" si="1"/>
        <v>0.0031223793411490662</v>
      </c>
    </row>
    <row r="38" spans="1:16" ht="12">
      <c r="A38" s="1">
        <v>36977</v>
      </c>
      <c r="B38" t="s">
        <v>139</v>
      </c>
      <c r="I38" s="22">
        <f aca="true" t="shared" si="2" ref="I38:K39">I138</f>
        <v>0.9988540372452128</v>
      </c>
      <c r="J38" s="22">
        <f t="shared" si="2"/>
        <v>1.0005232688606762</v>
      </c>
      <c r="K38" s="22">
        <f t="shared" si="2"/>
        <v>0.9923941269072326</v>
      </c>
      <c r="N38" s="22">
        <f>I39</f>
        <v>0.005149978771658368</v>
      </c>
      <c r="O38" s="22">
        <f>J39</f>
        <v>0.006178884303848422</v>
      </c>
      <c r="P38" s="22">
        <f>K39</f>
        <v>0.0037104670316559234</v>
      </c>
    </row>
    <row r="39" spans="1:11" ht="12">
      <c r="I39" s="22">
        <f t="shared" si="2"/>
        <v>0.005149978771658368</v>
      </c>
      <c r="J39" s="22">
        <f t="shared" si="2"/>
        <v>0.006178884303848422</v>
      </c>
      <c r="K39" s="22">
        <f t="shared" si="2"/>
        <v>0.0037104670316559234</v>
      </c>
    </row>
    <row r="40" spans="1:16" ht="12">
      <c r="A40" s="64">
        <f>A178</f>
        <v>34962</v>
      </c>
      <c r="C40" t="s">
        <v>140</v>
      </c>
      <c r="I40" s="22">
        <f>(1/I181)/(I198)</f>
        <v>0.9996046394496453</v>
      </c>
      <c r="J40" s="22">
        <f>(1/J181)/(J198)</f>
        <v>0.9999284677380544</v>
      </c>
      <c r="K40" s="22">
        <f>(1/K181)/(K198)</f>
        <v>1.003465402991218</v>
      </c>
      <c r="N40" s="22">
        <f>I41</f>
        <v>0.010464518843137796</v>
      </c>
      <c r="O40" s="22">
        <f>J41</f>
        <v>0.012785293076942594</v>
      </c>
      <c r="P40" s="22">
        <f>K41</f>
        <v>0.009275586080559523</v>
      </c>
    </row>
    <row r="41" spans="1:11" ht="12">
      <c r="I41" s="22">
        <f>I40*SQRT(I182^2+I199^2)</f>
        <v>0.010464518843137796</v>
      </c>
      <c r="J41" s="22">
        <f>J40*SQRT(J182^2+J199^2)</f>
        <v>0.012785293076942594</v>
      </c>
      <c r="K41" s="22">
        <f>K40*SQRT(K182^2+K199^2)</f>
        <v>0.009275586080559523</v>
      </c>
    </row>
    <row r="42" ht="12.75"/>
    <row r="43" ht="12.75"/>
    <row r="44" s="62" customFormat="1" ht="12">
      <c r="L44" s="49"/>
    </row>
    <row r="45" spans="2:12" ht="12">
      <c r="B45" t="s">
        <v>141</v>
      </c>
      <c r="L45"/>
    </row>
    <row r="46" spans="2:12" ht="12">
      <c r="B46" t="s">
        <v>142</v>
      </c>
      <c r="L46"/>
    </row>
    <row r="47" spans="1:16" ht="12">
      <c r="A47" s="1">
        <v>34836</v>
      </c>
      <c r="E47" s="22">
        <f aca="true" t="shared" si="3" ref="E47:K48">E198</f>
        <v>1.0047548410369598</v>
      </c>
      <c r="F47" s="22">
        <f t="shared" si="3"/>
        <v>1.0117789185488453</v>
      </c>
      <c r="G47" s="22">
        <f t="shared" si="3"/>
        <v>1.0064001127164914</v>
      </c>
      <c r="H47" s="22">
        <f t="shared" si="3"/>
        <v>1.005997427325486</v>
      </c>
      <c r="I47" s="22">
        <f t="shared" si="3"/>
        <v>1.0004859458359925</v>
      </c>
      <c r="J47" s="22">
        <f t="shared" si="3"/>
        <v>1.002256244298761</v>
      </c>
      <c r="K47" s="22">
        <f t="shared" si="3"/>
        <v>0.9968120807959014</v>
      </c>
      <c r="L47"/>
      <c r="N47" s="22">
        <f>I48</f>
        <v>0.007504099228782851</v>
      </c>
      <c r="O47" s="22">
        <f>J48</f>
        <v>0.010581148875385958</v>
      </c>
      <c r="P47" s="22">
        <f>K48</f>
        <v>0.00725019388645643</v>
      </c>
    </row>
    <row r="48" spans="1:12" ht="12">
      <c r="E48" s="22">
        <f t="shared" si="3"/>
        <v>0.01559590268608152</v>
      </c>
      <c r="F48" s="22">
        <f t="shared" si="3"/>
        <v>0.004395325444572581</v>
      </c>
      <c r="G48" s="22">
        <f t="shared" si="3"/>
        <v>0.0059561678082614665</v>
      </c>
      <c r="H48" s="22">
        <f t="shared" si="3"/>
        <v>0.0106890577454712</v>
      </c>
      <c r="I48" s="22">
        <f t="shared" si="3"/>
        <v>0.007504099228782851</v>
      </c>
      <c r="J48" s="22">
        <f t="shared" si="3"/>
        <v>0.010581148875385958</v>
      </c>
      <c r="K48" s="22">
        <f t="shared" si="3"/>
        <v>0.00725019388645643</v>
      </c>
      <c r="L48"/>
    </row>
    <row r="49" spans="1:12" ht="12">
      <c r="L49"/>
    </row>
    <row r="50" spans="1:16" ht="12">
      <c r="A50" s="64">
        <f>A211</f>
        <v>36993</v>
      </c>
      <c r="E50" s="22">
        <f aca="true" t="shared" si="4" ref="E50:K51">E213</f>
        <v>1.0089853725908278</v>
      </c>
      <c r="F50" s="22">
        <f t="shared" si="4"/>
        <v>1.0042832629581935</v>
      </c>
      <c r="G50" s="22">
        <f t="shared" si="4"/>
        <v>1.0028919975462087</v>
      </c>
      <c r="H50" s="22">
        <f t="shared" si="4"/>
        <v>0.9985159245725667</v>
      </c>
      <c r="I50" s="22">
        <f t="shared" si="4"/>
        <v>0.9962520064410593</v>
      </c>
      <c r="J50" s="22">
        <f t="shared" si="4"/>
        <v>0.9985867595808122</v>
      </c>
      <c r="K50" s="22">
        <f t="shared" si="4"/>
        <v>0.9927350458036722</v>
      </c>
      <c r="L50"/>
      <c r="N50" s="22">
        <f>I51</f>
        <v>0.007058458365440467</v>
      </c>
      <c r="O50" s="22">
        <f>J51</f>
        <v>0.008187743932951012</v>
      </c>
      <c r="P50" s="22">
        <f>K51</f>
        <v>0.01469078598187373</v>
      </c>
    </row>
    <row r="51" spans="1:12" ht="12">
      <c r="A51" s="64"/>
      <c r="E51" s="22">
        <f t="shared" si="4"/>
        <v>0.008032327215406117</v>
      </c>
      <c r="F51" s="22">
        <f t="shared" si="4"/>
        <v>0.007698385221685613</v>
      </c>
      <c r="G51" s="22">
        <f t="shared" si="4"/>
        <v>0.005348715509841212</v>
      </c>
      <c r="H51" s="22">
        <f t="shared" si="4"/>
        <v>0.004395709567669351</v>
      </c>
      <c r="I51" s="22">
        <f t="shared" si="4"/>
        <v>0.007058458365440467</v>
      </c>
      <c r="J51" s="22">
        <f t="shared" si="4"/>
        <v>0.008187743932951012</v>
      </c>
      <c r="K51" s="22">
        <f t="shared" si="4"/>
        <v>0.01469078598187373</v>
      </c>
      <c r="L51"/>
    </row>
    <row r="52" spans="1:12" ht="12">
      <c r="A52" s="64"/>
      <c r="E52" s="22"/>
      <c r="L52"/>
    </row>
    <row r="53" spans="1:12" ht="12">
      <c r="L53"/>
    </row>
    <row r="54" s="62" customFormat="1" ht="12">
      <c r="L54" s="49"/>
    </row>
    <row r="55" ht="12">
      <c r="B55" t="s">
        <v>143</v>
      </c>
    </row>
    <row r="56" spans="1:16" ht="12">
      <c r="A56" s="1">
        <v>36977</v>
      </c>
      <c r="B56" t="s">
        <v>139</v>
      </c>
      <c r="I56" s="7">
        <f>I129</f>
        <v>0.9810661014600125</v>
      </c>
      <c r="J56" s="7">
        <f>J129</f>
        <v>0.9841607707036842</v>
      </c>
      <c r="N56" s="22">
        <f>I57</f>
        <v>0.006352629330078746</v>
      </c>
      <c r="O56" s="22">
        <f>J57</f>
        <v>0.006417436587265172</v>
      </c>
      <c r="P56" s="22"/>
    </row>
    <row r="57" spans="1:10" ht="12">
      <c r="I57" s="7">
        <f>I130</f>
        <v>0.006352629330078746</v>
      </c>
      <c r="J57" s="7">
        <f>J130</f>
        <v>0.006417436587265172</v>
      </c>
    </row>
    <row r="58" spans="1:10" ht="12">
      <c r="I58" s="7"/>
      <c r="J58" s="7"/>
    </row>
    <row r="59" spans="1:16" ht="12">
      <c r="A59" s="1">
        <v>34836</v>
      </c>
      <c r="I59" s="7">
        <v>0.9664175077084973</v>
      </c>
      <c r="J59" s="7">
        <v>0.9671732464679595</v>
      </c>
      <c r="N59" s="22">
        <f>I60</f>
        <v>0.010758829253456224</v>
      </c>
      <c r="O59" s="22">
        <f>J60</f>
        <v>0.011138215831361655</v>
      </c>
      <c r="P59" s="22"/>
    </row>
    <row r="60" spans="1:10" ht="12">
      <c r="I60" s="7">
        <v>0.010758829253456224</v>
      </c>
      <c r="J60" s="7">
        <v>0.011138215831361655</v>
      </c>
    </row>
    <row r="61" ht="12.75"/>
    <row r="62" ht="12.75"/>
    <row r="63" s="63" customFormat="1" ht="12">
      <c r="L63" s="2"/>
    </row>
    <row r="64" ht="12">
      <c r="B64" t="s">
        <v>123</v>
      </c>
    </row>
    <row r="65" spans="1:16" ht="12">
      <c r="A65" s="1">
        <v>36977</v>
      </c>
      <c r="B65" t="s">
        <v>139</v>
      </c>
      <c r="H65" s="22">
        <f aca="true" t="shared" si="5" ref="H65:K66">H132</f>
        <v>1.0057085063426552</v>
      </c>
      <c r="I65" s="22">
        <f t="shared" si="5"/>
        <v>1.0448498100325145</v>
      </c>
      <c r="J65" s="22">
        <f t="shared" si="5"/>
        <v>1.0459562393537964</v>
      </c>
      <c r="K65" s="80">
        <f t="shared" si="5"/>
        <v>1.003566123420897</v>
      </c>
      <c r="N65" s="22">
        <f>I66</f>
        <v>0.0035138448448653915</v>
      </c>
      <c r="O65" s="22">
        <f>J66</f>
        <v>0.002957580523821765</v>
      </c>
      <c r="P65" s="22">
        <f>K66</f>
        <v>0.0038492243944636315</v>
      </c>
    </row>
    <row r="66" spans="1:11" ht="12">
      <c r="A66" s="1"/>
      <c r="H66" s="22">
        <f t="shared" si="5"/>
        <v>0.003822345396068627</v>
      </c>
      <c r="I66" s="22">
        <f t="shared" si="5"/>
        <v>0.0035138448448653915</v>
      </c>
      <c r="J66" s="22">
        <f t="shared" si="5"/>
        <v>0.002957580523821765</v>
      </c>
      <c r="K66" s="22">
        <f t="shared" si="5"/>
        <v>0.0038492243944636315</v>
      </c>
    </row>
    <row r="67" spans="1:16" ht="12">
      <c r="A67" s="1">
        <v>37138</v>
      </c>
      <c r="B67" t="s">
        <v>50</v>
      </c>
      <c r="H67" s="22">
        <v>1.0036378673353314</v>
      </c>
      <c r="I67" s="22">
        <v>1.034957826712142</v>
      </c>
      <c r="J67" s="22">
        <v>1.0380236016391537</v>
      </c>
      <c r="K67" s="80">
        <v>0.9347408856099296</v>
      </c>
      <c r="N67" s="22">
        <f>I68</f>
        <v>0.014334321087546086</v>
      </c>
      <c r="O67" s="22">
        <f>J68</f>
        <v>0.012646252813130004</v>
      </c>
      <c r="P67" s="22">
        <f>K68</f>
        <v>0.004796665221068608</v>
      </c>
    </row>
    <row r="68" spans="1:11" ht="12">
      <c r="A68" s="1"/>
      <c r="H68" s="22">
        <v>0.008791314516505238</v>
      </c>
      <c r="I68" s="22">
        <v>0.014334321087546086</v>
      </c>
      <c r="J68" s="22">
        <v>0.012646252813130004</v>
      </c>
      <c r="K68" s="22">
        <v>0.004796665221068608</v>
      </c>
    </row>
    <row r="69" spans="1:16" ht="12">
      <c r="A69" s="1">
        <v>37533</v>
      </c>
      <c r="B69" t="s">
        <v>50</v>
      </c>
      <c r="H69" s="8">
        <v>1.0041240114616548</v>
      </c>
      <c r="I69" s="8">
        <v>1.0329175098030396</v>
      </c>
      <c r="J69" s="8">
        <v>1.0321879582957727</v>
      </c>
      <c r="K69" s="8">
        <v>1.0008343693624822</v>
      </c>
      <c r="N69" s="22">
        <f>I70</f>
        <v>0.007499312476296985</v>
      </c>
      <c r="O69" s="22">
        <f>J70</f>
        <v>0.005521400800001428</v>
      </c>
      <c r="P69" s="22">
        <f>K70</f>
        <v>0.003927611016287782</v>
      </c>
    </row>
    <row r="70" spans="1:11" ht="12">
      <c r="A70" s="1"/>
      <c r="H70" s="8">
        <v>0.0073429775122481845</v>
      </c>
      <c r="I70" s="8">
        <v>0.007499312476296985</v>
      </c>
      <c r="J70" s="8">
        <v>0.005521400800001428</v>
      </c>
      <c r="K70" s="8">
        <v>0.003927611016287782</v>
      </c>
    </row>
    <row r="71" ht="12">
      <c r="A71" s="1"/>
    </row>
    <row r="72" s="63" customFormat="1" ht="12">
      <c r="L72" s="2"/>
    </row>
    <row r="73" ht="12">
      <c r="B73" t="s">
        <v>126</v>
      </c>
    </row>
    <row r="74" spans="1:16" ht="12">
      <c r="A74" s="1">
        <v>36781</v>
      </c>
      <c r="B74" t="s">
        <v>50</v>
      </c>
      <c r="I74" s="22">
        <f>I150</f>
        <v>1.0440258099222977</v>
      </c>
      <c r="J74" s="22">
        <f>J150</f>
        <v>1.0551450120975407</v>
      </c>
      <c r="N74" s="22">
        <f>I75</f>
        <v>0.006558284164428754</v>
      </c>
      <c r="O74" s="22">
        <f>J75</f>
        <v>0.009172253910243795</v>
      </c>
      <c r="P74" s="22"/>
    </row>
    <row r="75" spans="1:10" ht="12">
      <c r="I75" s="22">
        <f>I151</f>
        <v>0.006558284164428754</v>
      </c>
      <c r="J75" s="22">
        <f>J151</f>
        <v>0.009172253910243795</v>
      </c>
    </row>
    <row r="76" spans="1:16" ht="12">
      <c r="A76" s="1">
        <v>36797</v>
      </c>
      <c r="B76" t="s">
        <v>139</v>
      </c>
      <c r="I76" s="22">
        <f>I169</f>
        <v>1.0508736028986128</v>
      </c>
      <c r="J76" s="22">
        <f>J169</f>
        <v>1.0513196021408162</v>
      </c>
      <c r="N76" s="22">
        <f>I77</f>
        <v>0.008608716106146894</v>
      </c>
      <c r="O76" s="22">
        <f>J77</f>
        <v>0.002010312536936885</v>
      </c>
      <c r="P76" s="22"/>
    </row>
    <row r="77" spans="1:10" ht="12">
      <c r="I77" s="22">
        <f>I170</f>
        <v>0.008608716106146894</v>
      </c>
      <c r="J77" s="22">
        <f>J170</f>
        <v>0.002010312536936885</v>
      </c>
    </row>
    <row r="78" spans="1:16" ht="12">
      <c r="A78" s="1">
        <v>36977</v>
      </c>
      <c r="B78" t="s">
        <v>139</v>
      </c>
      <c r="I78" s="22">
        <f>I135</f>
        <v>1.0509923250951492</v>
      </c>
      <c r="J78" s="22">
        <f>J135</f>
        <v>1.0505679168017905</v>
      </c>
      <c r="N78" s="22">
        <f>I79</f>
        <v>0.0029109044067481484</v>
      </c>
      <c r="O78" s="22">
        <f>J79</f>
        <v>0.0030862496031274322</v>
      </c>
      <c r="P78" s="22"/>
    </row>
    <row r="79" spans="1:10" ht="12">
      <c r="I79" s="22">
        <f>I136</f>
        <v>0.0029109044067481484</v>
      </c>
      <c r="J79" s="22">
        <f>J136</f>
        <v>0.0030862496031274322</v>
      </c>
    </row>
    <row r="80" spans="1:16" ht="12">
      <c r="A80" s="1">
        <v>37138</v>
      </c>
      <c r="B80" t="s">
        <v>50</v>
      </c>
      <c r="I80" s="22">
        <v>1.0666363070197429</v>
      </c>
      <c r="J80" s="22">
        <v>1.0649055024843448</v>
      </c>
      <c r="N80" s="22">
        <f>I81</f>
        <v>0.005308834957287612</v>
      </c>
      <c r="O80" s="22">
        <f>J81</f>
        <v>0.006589326465743333</v>
      </c>
      <c r="P80" s="22"/>
    </row>
    <row r="81" spans="1:10" ht="12">
      <c r="A81" s="1"/>
      <c r="I81" s="22">
        <v>0.005308834957287612</v>
      </c>
      <c r="J81" s="22">
        <v>0.006589326465743333</v>
      </c>
    </row>
    <row r="82" spans="1:16" ht="12">
      <c r="A82" s="1">
        <v>37533</v>
      </c>
      <c r="B82" t="s">
        <v>50</v>
      </c>
      <c r="I82" s="8">
        <v>1.0363526008307669</v>
      </c>
      <c r="J82" s="8">
        <v>1.028165587684263</v>
      </c>
      <c r="N82" s="22">
        <f>I83</f>
        <v>0.00548724197839814</v>
      </c>
      <c r="O82" s="22">
        <f>J83</f>
        <v>0.0050280773176229554</v>
      </c>
      <c r="P82" s="22"/>
    </row>
    <row r="83" spans="1:10" ht="12">
      <c r="A83" s="1"/>
      <c r="I83" s="8">
        <v>0.00548724197839814</v>
      </c>
      <c r="J83" s="8">
        <v>0.0050280773176229554</v>
      </c>
    </row>
    <row r="84" spans="1:10" ht="12">
      <c r="A84" s="1"/>
      <c r="I84" s="22"/>
      <c r="J84" s="22"/>
    </row>
    <row r="85" ht="12">
      <c r="A85" s="1"/>
    </row>
    <row r="86" s="62" customFormat="1" ht="12"/>
    <row r="87" ht="12">
      <c r="B87" t="s">
        <v>127</v>
      </c>
    </row>
    <row r="88" spans="1:16" ht="12">
      <c r="A88" s="1">
        <v>36781</v>
      </c>
      <c r="B88" t="s">
        <v>50</v>
      </c>
      <c r="C88" t="s">
        <v>144</v>
      </c>
      <c r="H88" s="22">
        <f aca="true" t="shared" si="6" ref="H88:K89">H147</f>
        <v>0.9322134016779393</v>
      </c>
      <c r="I88" s="22">
        <f t="shared" si="6"/>
        <v>0.2749896892780686</v>
      </c>
      <c r="J88" s="22">
        <f t="shared" si="6"/>
        <v>0.27418030979412245</v>
      </c>
      <c r="K88" s="22">
        <f t="shared" si="6"/>
        <v>0.8490572889652902</v>
      </c>
      <c r="N88" s="22">
        <f>I89</f>
        <v>0.0024926848774609726</v>
      </c>
      <c r="O88" s="22">
        <f>J89</f>
        <v>0.0026185757766457904</v>
      </c>
      <c r="P88" s="22">
        <f>K89</f>
        <v>0.0049595079073539985</v>
      </c>
    </row>
    <row r="89" spans="8:11" ht="12">
      <c r="H89" s="22">
        <f t="shared" si="6"/>
        <v>0.005846665015990492</v>
      </c>
      <c r="I89" s="22">
        <f t="shared" si="6"/>
        <v>0.0024926848774609726</v>
      </c>
      <c r="J89" s="22">
        <f t="shared" si="6"/>
        <v>0.0026185757766457904</v>
      </c>
      <c r="K89" s="22">
        <f t="shared" si="6"/>
        <v>0.0049595079073539985</v>
      </c>
    </row>
    <row r="90" spans="1:16" ht="12">
      <c r="A90" s="1">
        <v>36797</v>
      </c>
      <c r="B90" t="s">
        <v>139</v>
      </c>
      <c r="H90" s="22">
        <f aca="true" t="shared" si="7" ref="H90:K91">H163</f>
        <v>0.9233243589570455</v>
      </c>
      <c r="I90" s="22">
        <f t="shared" si="7"/>
        <v>0.05085295512320476</v>
      </c>
      <c r="J90" s="22">
        <f t="shared" si="7"/>
        <v>0.05217197015459895</v>
      </c>
      <c r="K90" s="22">
        <f t="shared" si="7"/>
        <v>0.8275424609842565</v>
      </c>
      <c r="N90" s="22">
        <f>I91</f>
        <v>0.0016322089761876722</v>
      </c>
      <c r="O90" s="22">
        <f>J91</f>
        <v>0.005709558732077602</v>
      </c>
      <c r="P90" s="22">
        <f>K91</f>
        <v>0.0029207943638880412</v>
      </c>
    </row>
    <row r="91" spans="8:11" ht="12">
      <c r="H91" s="22">
        <f t="shared" si="7"/>
        <v>0.004127500430660925</v>
      </c>
      <c r="I91" s="22">
        <f t="shared" si="7"/>
        <v>0.0016322089761876722</v>
      </c>
      <c r="J91" s="22">
        <f t="shared" si="7"/>
        <v>0.005709558732077602</v>
      </c>
      <c r="K91" s="22">
        <f t="shared" si="7"/>
        <v>0.0029207943638880412</v>
      </c>
    </row>
    <row r="93" s="63" customFormat="1" ht="12"/>
    <row r="94" ht="12">
      <c r="B94" t="s">
        <v>128</v>
      </c>
    </row>
    <row r="95" spans="1:16" ht="12">
      <c r="A95" s="1">
        <v>36781</v>
      </c>
      <c r="B95" t="s">
        <v>50</v>
      </c>
      <c r="K95" s="22">
        <f>K153</f>
        <v>1.0225334328803144</v>
      </c>
      <c r="P95" s="22">
        <f>K96</f>
        <v>0.005814053926073003</v>
      </c>
    </row>
    <row r="96" spans="1:11" ht="12">
      <c r="K96" s="22">
        <f>K154</f>
        <v>0.005814053926073003</v>
      </c>
    </row>
    <row r="97" spans="1:16" ht="12">
      <c r="A97" s="1">
        <v>36797</v>
      </c>
      <c r="B97" t="s">
        <v>139</v>
      </c>
      <c r="K97" s="22">
        <f>K172</f>
        <v>1.0261829314522617</v>
      </c>
      <c r="P97" s="22">
        <f>K98</f>
        <v>0.004097732694282457</v>
      </c>
    </row>
    <row r="98" spans="1:11" ht="12">
      <c r="K98" s="22">
        <f>K173</f>
        <v>0.004097732694282457</v>
      </c>
    </row>
    <row r="99" ht="12.75"/>
    <row r="100" s="63" customFormat="1" ht="12"/>
    <row r="101" ht="12">
      <c r="B101" t="s">
        <v>133</v>
      </c>
    </row>
    <row r="102" spans="1:16" ht="12">
      <c r="A102" s="1">
        <v>37138</v>
      </c>
      <c r="B102" t="s">
        <v>145</v>
      </c>
      <c r="H102" s="7">
        <v>1.0073005732427145</v>
      </c>
      <c r="I102" s="7">
        <v>1.039885424054776</v>
      </c>
      <c r="J102" s="7">
        <v>1.0407824520531166</v>
      </c>
      <c r="K102" s="71">
        <v>1.0019836597257672</v>
      </c>
      <c r="N102" s="22">
        <f>I103</f>
        <v>0.005634406063095781</v>
      </c>
      <c r="O102" s="22">
        <f>J103</f>
        <v>0.008341414988237001</v>
      </c>
      <c r="P102" s="22">
        <f>K103</f>
        <v>0.002742600286683787</v>
      </c>
    </row>
    <row r="103" spans="1:11" ht="12">
      <c r="A103" s="1"/>
      <c r="H103" s="7">
        <v>0.002296778539814392</v>
      </c>
      <c r="I103" s="7">
        <v>0.005634406063095781</v>
      </c>
      <c r="J103" s="7">
        <v>0.008341414988237001</v>
      </c>
      <c r="K103" s="71">
        <v>0.002742600286683787</v>
      </c>
    </row>
    <row r="104" spans="1:16" ht="12">
      <c r="A104" s="1">
        <v>37533</v>
      </c>
      <c r="B104" t="s">
        <v>145</v>
      </c>
      <c r="H104" s="7">
        <v>1.0050694543542202</v>
      </c>
      <c r="I104" s="7">
        <v>1.0427639446710633</v>
      </c>
      <c r="J104" s="7">
        <v>1.0385431463323405</v>
      </c>
      <c r="K104" s="7">
        <v>1.0051105886645664</v>
      </c>
      <c r="N104" s="22">
        <f>I105</f>
        <v>0.026232525112496418</v>
      </c>
      <c r="O104" s="22">
        <f>J105</f>
        <v>0.027205721319847533</v>
      </c>
      <c r="P104" s="22">
        <f>K105</f>
        <v>0.019273012047147882</v>
      </c>
    </row>
    <row r="105" spans="1:11" ht="12">
      <c r="A105" s="1"/>
      <c r="H105" s="7">
        <v>0.01225247827092304</v>
      </c>
      <c r="I105" s="7">
        <v>0.026232525112496418</v>
      </c>
      <c r="J105" s="7">
        <v>0.027205721319847533</v>
      </c>
      <c r="K105" s="7">
        <v>0.019273012047147882</v>
      </c>
    </row>
    <row r="106" spans="1:11" ht="12">
      <c r="A106" s="1"/>
      <c r="H106" s="7"/>
      <c r="I106" s="7"/>
      <c r="J106" s="7"/>
      <c r="K106" s="7"/>
    </row>
    <row r="107" ht="12">
      <c r="A107" s="1"/>
    </row>
    <row r="108" s="63" customFormat="1" ht="12"/>
    <row r="109" spans="2:12" ht="12">
      <c r="B109" t="s">
        <v>30</v>
      </c>
      <c r="C109" t="s">
        <v>34</v>
      </c>
      <c r="L109"/>
    </row>
    <row r="110" spans="1:16" ht="12">
      <c r="A110" s="1">
        <v>37533</v>
      </c>
      <c r="B110" t="s">
        <v>36</v>
      </c>
      <c r="I110" s="8">
        <v>1.0246639166414293</v>
      </c>
      <c r="J110" s="8">
        <v>1.01698102331821</v>
      </c>
      <c r="K110" s="8">
        <v>0.9884727703129614</v>
      </c>
      <c r="L110"/>
      <c r="N110" s="22">
        <f>I111</f>
        <v>0.0048304805226662955</v>
      </c>
      <c r="O110" s="22">
        <f>J111</f>
        <v>0.004010573853387514</v>
      </c>
      <c r="P110" s="22">
        <f>K111</f>
        <v>0.007736244030971438</v>
      </c>
    </row>
    <row r="111" spans="1:12" ht="12">
      <c r="A111" s="1"/>
      <c r="I111" s="8">
        <v>0.0048304805226662955</v>
      </c>
      <c r="J111" s="8">
        <v>0.004010573853387514</v>
      </c>
      <c r="K111" s="8">
        <v>0.007736244030971438</v>
      </c>
      <c r="L111"/>
    </row>
    <row r="112" spans="1:12" ht="12">
      <c r="A112" s="1"/>
      <c r="L112"/>
    </row>
    <row r="113" spans="1:12" ht="12">
      <c r="A113" s="1"/>
      <c r="L113"/>
    </row>
    <row r="114" s="63" customFormat="1" ht="12"/>
    <row r="115" spans="2:12" ht="12">
      <c r="B115" t="s">
        <v>32</v>
      </c>
      <c r="C115" t="s">
        <v>34</v>
      </c>
      <c r="L115"/>
    </row>
    <row r="116" spans="1:16" ht="12">
      <c r="A116" s="1">
        <v>37533</v>
      </c>
      <c r="B116" t="s">
        <v>35</v>
      </c>
      <c r="I116" s="8">
        <v>1.011874648145466</v>
      </c>
      <c r="J116" s="8">
        <v>1.0088351015546149</v>
      </c>
      <c r="K116" s="8">
        <v>0.9834959768458763</v>
      </c>
      <c r="L116"/>
      <c r="N116" s="22">
        <f>I117</f>
        <v>0.011159984288690038</v>
      </c>
      <c r="O116" s="22">
        <f>J117</f>
        <v>0.009872775188431956</v>
      </c>
      <c r="P116" s="22">
        <f>K117</f>
        <v>0.006769727191725084</v>
      </c>
    </row>
    <row r="117" spans="1:12" ht="12">
      <c r="A117" s="1"/>
      <c r="I117" s="8">
        <v>0.011159984288690038</v>
      </c>
      <c r="J117" s="8">
        <v>0.009872775188431956</v>
      </c>
      <c r="K117" s="8">
        <v>0.006769727191725084</v>
      </c>
      <c r="L117"/>
    </row>
    <row r="118" spans="1:12" ht="12">
      <c r="A118" s="1"/>
      <c r="I118" s="8"/>
      <c r="J118" s="8"/>
      <c r="K118" s="8"/>
      <c r="L118"/>
    </row>
    <row r="119" spans="1:12" ht="12">
      <c r="A119" s="1"/>
      <c r="L119"/>
    </row>
    <row r="120" s="46" customFormat="1" ht="12">
      <c r="L120" s="2"/>
    </row>
    <row r="121" ht="12">
      <c r="A121" t="s">
        <v>206</v>
      </c>
    </row>
    <row r="123" ht="12">
      <c r="A123" s="1">
        <v>36977</v>
      </c>
    </row>
    <row r="124" spans="11:13" ht="12">
      <c r="K124" t="s">
        <v>146</v>
      </c>
      <c r="M124" t="s">
        <v>147</v>
      </c>
    </row>
    <row r="125" spans="8:16" ht="12">
      <c r="H125" s="23" t="s">
        <v>113</v>
      </c>
      <c r="I125" s="23" t="s">
        <v>148</v>
      </c>
      <c r="J125" s="23" t="s">
        <v>149</v>
      </c>
      <c r="K125" s="23" t="s">
        <v>150</v>
      </c>
      <c r="M125" s="23" t="s">
        <v>113</v>
      </c>
      <c r="N125" s="23" t="s">
        <v>148</v>
      </c>
      <c r="O125" s="23" t="s">
        <v>149</v>
      </c>
      <c r="P125" s="23" t="s">
        <v>150</v>
      </c>
    </row>
    <row r="126" spans="1:16" ht="12">
      <c r="A126" t="s">
        <v>118</v>
      </c>
      <c r="B126" s="23"/>
      <c r="C126" s="23"/>
      <c r="D126" s="23"/>
      <c r="H126" s="8">
        <v>1</v>
      </c>
      <c r="I126" s="8">
        <v>1</v>
      </c>
      <c r="J126" s="8">
        <v>1</v>
      </c>
      <c r="K126" s="8">
        <v>1</v>
      </c>
      <c r="M126" s="58">
        <v>209.78119310224093</v>
      </c>
      <c r="N126" s="58">
        <v>266.8971626897788</v>
      </c>
      <c r="O126" s="58">
        <v>167.82217356517617</v>
      </c>
      <c r="P126" s="58">
        <v>267.4931652438537</v>
      </c>
    </row>
    <row r="127" spans="1:16" ht="12">
      <c r="A127" s="23" t="s">
        <v>151</v>
      </c>
      <c r="B127" s="23"/>
      <c r="C127" s="23"/>
      <c r="D127" s="23"/>
      <c r="H127" s="8"/>
      <c r="I127" s="8"/>
      <c r="J127" s="8"/>
      <c r="K127" s="8"/>
      <c r="M127" s="59">
        <v>0.0037973423202650684</v>
      </c>
      <c r="N127" s="59">
        <v>0.002583597307427951</v>
      </c>
      <c r="O127" s="59">
        <v>0.002799309058411313</v>
      </c>
      <c r="P127" s="59">
        <v>0.0036147576877696634</v>
      </c>
    </row>
    <row r="128" spans="2:16" ht="12">
      <c r="B128" s="23"/>
      <c r="C128" s="23"/>
      <c r="D128" s="23"/>
      <c r="H128" s="8"/>
      <c r="I128" s="8"/>
      <c r="J128" s="8"/>
      <c r="K128" s="8"/>
      <c r="M128" s="58"/>
      <c r="N128" s="58"/>
      <c r="O128" s="58"/>
      <c r="P128" s="58"/>
    </row>
    <row r="129" spans="1:16" ht="12">
      <c r="A129" s="2" t="s">
        <v>121</v>
      </c>
      <c r="B129" s="23"/>
      <c r="C129" s="23"/>
      <c r="D129" s="23"/>
      <c r="H129" s="8"/>
      <c r="I129" s="8">
        <v>0.9810661014600125</v>
      </c>
      <c r="J129" s="8">
        <v>0.9841607707036842</v>
      </c>
      <c r="K129" s="8"/>
      <c r="M129" s="59"/>
      <c r="N129" s="58">
        <v>261.84375889079996</v>
      </c>
      <c r="O129" s="58">
        <v>165.16399967707125</v>
      </c>
      <c r="P129" s="58"/>
    </row>
    <row r="130" spans="1:16" ht="12">
      <c r="A130" t="s">
        <v>139</v>
      </c>
      <c r="B130" s="23"/>
      <c r="C130" s="23"/>
      <c r="D130" s="23"/>
      <c r="H130" s="8"/>
      <c r="I130" s="8">
        <v>0.006352629330078746</v>
      </c>
      <c r="J130" s="8">
        <v>0.006417436587265172</v>
      </c>
      <c r="K130" s="8"/>
      <c r="M130" s="59"/>
      <c r="N130" s="59">
        <v>0.005937477364570529</v>
      </c>
      <c r="O130" s="59">
        <v>0.0058892830650262885</v>
      </c>
      <c r="P130" s="58"/>
    </row>
    <row r="131" spans="2:16" ht="12">
      <c r="B131" s="23"/>
      <c r="C131" s="23"/>
      <c r="D131" s="23"/>
      <c r="H131" s="8"/>
      <c r="I131" s="8"/>
      <c r="J131" s="8"/>
      <c r="K131" s="8"/>
      <c r="M131" s="58"/>
      <c r="N131" s="58"/>
      <c r="O131" s="58"/>
      <c r="P131" s="58"/>
    </row>
    <row r="132" spans="1:16" ht="12">
      <c r="A132" s="3" t="s">
        <v>152</v>
      </c>
      <c r="B132" s="23"/>
      <c r="C132" s="23"/>
      <c r="D132" s="23"/>
      <c r="H132" s="8">
        <v>1.0057085063426552</v>
      </c>
      <c r="I132" s="8">
        <v>1.0448498100325145</v>
      </c>
      <c r="J132" s="8">
        <v>1.0459562393537964</v>
      </c>
      <c r="K132" s="8">
        <v>1.003566123420897</v>
      </c>
      <c r="M132" s="58">
        <v>210.97873037363485</v>
      </c>
      <c r="N132" s="58">
        <v>278.8674497346325</v>
      </c>
      <c r="O132" s="58">
        <v>175.53464954241178</v>
      </c>
      <c r="P132" s="58">
        <v>268.4470788853597</v>
      </c>
    </row>
    <row r="133" spans="1:16" ht="12">
      <c r="A133" t="s">
        <v>139</v>
      </c>
      <c r="B133" s="23"/>
      <c r="C133" s="23"/>
      <c r="D133" s="23"/>
      <c r="H133" s="8">
        <v>0.003822345396068627</v>
      </c>
      <c r="I133" s="8">
        <v>0.0035138448448653915</v>
      </c>
      <c r="J133" s="8">
        <v>0.002957580523821765</v>
      </c>
      <c r="K133" s="8">
        <v>0.0038492243944636315</v>
      </c>
      <c r="M133" s="59">
        <v>0.0001585146645260489</v>
      </c>
      <c r="N133" s="59">
        <v>0.002152879487096996</v>
      </c>
      <c r="O133" s="59">
        <v>0.00039922169462852804</v>
      </c>
      <c r="P133" s="59">
        <v>0.001282553218972103</v>
      </c>
    </row>
    <row r="134" spans="2:16" ht="12">
      <c r="B134" s="23"/>
      <c r="C134" s="23"/>
      <c r="D134" s="23"/>
      <c r="H134" s="8"/>
      <c r="I134" s="8"/>
      <c r="J134" s="8"/>
      <c r="K134" s="8"/>
      <c r="M134" s="58"/>
      <c r="N134" s="58"/>
      <c r="O134" s="58"/>
      <c r="P134" s="58"/>
    </row>
    <row r="135" spans="1:16" ht="12">
      <c r="A135" s="46" t="s">
        <v>153</v>
      </c>
      <c r="B135" s="23"/>
      <c r="C135" s="23"/>
      <c r="D135" s="23"/>
      <c r="H135" s="8"/>
      <c r="I135" s="8">
        <v>1.0509923250951492</v>
      </c>
      <c r="J135" s="8">
        <v>1.0505679168017905</v>
      </c>
      <c r="K135" s="8"/>
      <c r="M135" s="58"/>
      <c r="N135" s="58">
        <v>280.5068695766289</v>
      </c>
      <c r="O135" s="58">
        <v>176.30859127551565</v>
      </c>
      <c r="P135" s="58"/>
    </row>
    <row r="136" spans="1:16" ht="12">
      <c r="A136" t="s">
        <v>139</v>
      </c>
      <c r="B136" s="23"/>
      <c r="C136" s="23"/>
      <c r="D136" s="23"/>
      <c r="H136" s="8"/>
      <c r="I136" s="8">
        <v>0.0029109044067481484</v>
      </c>
      <c r="J136" s="8">
        <v>0.0030862496031274322</v>
      </c>
      <c r="K136" s="8"/>
      <c r="M136" s="58"/>
      <c r="N136" s="59">
        <v>0.0009980531074115849</v>
      </c>
      <c r="O136" s="59">
        <v>0.0008910269487829208</v>
      </c>
      <c r="P136" s="58"/>
    </row>
    <row r="137" spans="2:16" ht="12">
      <c r="B137" s="23"/>
      <c r="C137" s="23"/>
      <c r="D137" s="23"/>
      <c r="M137" s="58"/>
      <c r="N137" s="58"/>
      <c r="O137" s="58"/>
      <c r="P137" s="58"/>
    </row>
    <row r="138" spans="1:16" ht="12">
      <c r="A138" s="60" t="s">
        <v>120</v>
      </c>
      <c r="B138" s="23"/>
      <c r="C138" s="23"/>
      <c r="D138" s="23"/>
      <c r="I138" s="8">
        <v>0.9988540372452128</v>
      </c>
      <c r="J138" s="8">
        <v>1.0005232688606762</v>
      </c>
      <c r="K138" s="8">
        <v>0.9923941269072326</v>
      </c>
      <c r="M138" s="58"/>
      <c r="N138" s="58">
        <v>266.59130848197793</v>
      </c>
      <c r="O138" s="58">
        <v>167.90998968273382</v>
      </c>
      <c r="P138" s="58">
        <v>265.4586461758263</v>
      </c>
    </row>
    <row r="139" spans="1:16" ht="12">
      <c r="A139" t="s">
        <v>139</v>
      </c>
      <c r="B139" s="23"/>
      <c r="C139" s="23"/>
      <c r="D139" s="23"/>
      <c r="I139" s="8">
        <v>0.005149978771658368</v>
      </c>
      <c r="J139" s="8">
        <v>0.006178884303848422</v>
      </c>
      <c r="K139" s="8">
        <v>0.0037104670316559234</v>
      </c>
      <c r="M139" s="23"/>
      <c r="N139" s="59">
        <v>0.004461860379290101</v>
      </c>
      <c r="O139" s="59">
        <v>0.005504775746409101</v>
      </c>
      <c r="P139" s="59">
        <v>0.0009554763003521121</v>
      </c>
    </row>
    <row r="140" spans="16:19" ht="12">
      <c r="P140" s="23"/>
      <c r="Q140" s="23"/>
      <c r="R140" s="23"/>
      <c r="S140" s="23"/>
    </row>
    <row r="141" s="46" customFormat="1" ht="12">
      <c r="L141" s="2"/>
    </row>
    <row r="143" spans="1:8" ht="12">
      <c r="A143" s="64">
        <v>36781</v>
      </c>
      <c r="H143" t="s">
        <v>154</v>
      </c>
    </row>
    <row r="144" spans="8:11" ht="12">
      <c r="H144" t="s">
        <v>113</v>
      </c>
      <c r="I144" t="s">
        <v>149</v>
      </c>
      <c r="J144" t="s">
        <v>148</v>
      </c>
      <c r="K144" t="s">
        <v>150</v>
      </c>
    </row>
    <row r="145" ht="12">
      <c r="C145" t="s">
        <v>155</v>
      </c>
    </row>
    <row r="147" spans="3:11" ht="12">
      <c r="C147" s="2" t="s">
        <v>156</v>
      </c>
      <c r="H147" s="29">
        <v>0.9322134016779393</v>
      </c>
      <c r="I147" s="29">
        <v>0.2749896892780686</v>
      </c>
      <c r="J147" s="29">
        <v>0.27418030979412245</v>
      </c>
      <c r="K147" s="29">
        <v>0.8490572889652902</v>
      </c>
    </row>
    <row r="148" spans="3:11" ht="12">
      <c r="C148" s="65">
        <v>65783</v>
      </c>
      <c r="D148" t="s">
        <v>50</v>
      </c>
      <c r="H148" s="29">
        <v>0.005846665015990492</v>
      </c>
      <c r="I148" s="29">
        <v>0.0024926848774609726</v>
      </c>
      <c r="J148" s="29">
        <v>0.0026185757766457904</v>
      </c>
      <c r="K148" s="29">
        <v>0.0049595079073539985</v>
      </c>
    </row>
    <row r="149" spans="3:11" ht="12">
      <c r="C149" s="2" t="s">
        <v>0</v>
      </c>
      <c r="H149" s="29"/>
      <c r="I149" s="29"/>
      <c r="J149" s="29"/>
      <c r="K149" s="29"/>
    </row>
    <row r="150" spans="3:11" ht="12">
      <c r="C150" s="3" t="s">
        <v>1</v>
      </c>
      <c r="H150" s="29"/>
      <c r="I150" s="29">
        <v>1.0440258099222977</v>
      </c>
      <c r="J150" s="29">
        <v>1.0551450120975407</v>
      </c>
      <c r="K150" s="29"/>
    </row>
    <row r="151" spans="3:11" ht="12">
      <c r="C151" s="66">
        <v>11553</v>
      </c>
      <c r="D151" t="s">
        <v>50</v>
      </c>
      <c r="H151" s="29"/>
      <c r="I151" s="29">
        <v>0.006558284164428754</v>
      </c>
      <c r="J151" s="29">
        <v>0.009172253910243795</v>
      </c>
      <c r="K151" s="29"/>
    </row>
    <row r="152" spans="3:11" ht="12">
      <c r="C152" s="3" t="s">
        <v>2</v>
      </c>
      <c r="H152" s="29"/>
      <c r="I152" s="29"/>
      <c r="J152" s="29"/>
      <c r="K152" s="29"/>
    </row>
    <row r="153" spans="3:11" ht="12">
      <c r="C153" s="46" t="s">
        <v>1</v>
      </c>
      <c r="H153" s="29"/>
      <c r="I153" s="29"/>
      <c r="J153" s="29"/>
      <c r="K153" s="29">
        <v>1.0225334328803144</v>
      </c>
    </row>
    <row r="154" spans="3:11" ht="12">
      <c r="C154" s="67">
        <v>11548</v>
      </c>
      <c r="D154" t="s">
        <v>50</v>
      </c>
      <c r="H154" s="29"/>
      <c r="I154" s="29"/>
      <c r="J154" s="29"/>
      <c r="K154" s="29">
        <v>0.005814053926073003</v>
      </c>
    </row>
    <row r="155" ht="12">
      <c r="C155" s="46" t="s">
        <v>3</v>
      </c>
    </row>
    <row r="157" s="46" customFormat="1" ht="12">
      <c r="L157" s="2"/>
    </row>
    <row r="158" spans="8:12" ht="12">
      <c r="H158" t="s">
        <v>113</v>
      </c>
      <c r="I158" t="s">
        <v>148</v>
      </c>
      <c r="J158" t="s">
        <v>149</v>
      </c>
      <c r="K158" t="s">
        <v>150</v>
      </c>
      <c r="L158"/>
    </row>
    <row r="159" spans="1:12" ht="12">
      <c r="A159" s="64">
        <v>36797</v>
      </c>
      <c r="L159"/>
    </row>
    <row r="160" spans="3:12" ht="12">
      <c r="C160" t="s">
        <v>120</v>
      </c>
      <c r="I160" s="8">
        <v>1.0041960678385529</v>
      </c>
      <c r="J160" s="8">
        <v>1.0047882400438417</v>
      </c>
      <c r="K160" s="8">
        <v>0.9964765563311009</v>
      </c>
      <c r="L160"/>
    </row>
    <row r="161" spans="3:12" ht="12">
      <c r="C161" t="s">
        <v>78</v>
      </c>
      <c r="D161" t="s">
        <v>4</v>
      </c>
      <c r="I161" s="8">
        <v>0.009790199606187672</v>
      </c>
      <c r="J161" s="8">
        <v>0.00815347122220631</v>
      </c>
      <c r="K161" s="8">
        <v>0.0031223793411490662</v>
      </c>
      <c r="L161"/>
    </row>
    <row r="162" spans="3:12" ht="12">
      <c r="C162" s="2" t="s">
        <v>156</v>
      </c>
      <c r="L162"/>
    </row>
    <row r="163" spans="3:12" ht="12">
      <c r="C163" s="65">
        <v>65783</v>
      </c>
      <c r="D163" t="s">
        <v>139</v>
      </c>
      <c r="H163" s="8">
        <v>0.9233243589570455</v>
      </c>
      <c r="I163" s="8">
        <v>0.05085295512320476</v>
      </c>
      <c r="J163" s="8">
        <v>0.05217197015459895</v>
      </c>
      <c r="K163" s="8">
        <v>0.8275424609842565</v>
      </c>
      <c r="L163"/>
    </row>
    <row r="164" spans="3:12" ht="12">
      <c r="C164" s="2" t="s">
        <v>5</v>
      </c>
      <c r="H164" s="8">
        <v>0.004127500430660925</v>
      </c>
      <c r="I164" s="8">
        <v>0.0016322089761876722</v>
      </c>
      <c r="J164" s="8">
        <v>0.005709558732077602</v>
      </c>
      <c r="K164" s="8">
        <v>0.0029207943638880412</v>
      </c>
      <c r="L164"/>
    </row>
    <row r="165" spans="3:12" ht="12">
      <c r="C165" s="3" t="s">
        <v>156</v>
      </c>
      <c r="L165"/>
    </row>
    <row r="166" spans="3:12" ht="12">
      <c r="C166" s="66">
        <v>9300</v>
      </c>
      <c r="D166" t="s">
        <v>139</v>
      </c>
      <c r="H166" s="8">
        <v>1</v>
      </c>
      <c r="I166" s="8">
        <v>1</v>
      </c>
      <c r="J166" s="8">
        <v>1</v>
      </c>
      <c r="K166" s="8">
        <v>1</v>
      </c>
      <c r="L166"/>
    </row>
    <row r="167" spans="3:12" ht="12">
      <c r="C167" s="3" t="s">
        <v>6</v>
      </c>
      <c r="H167" s="8">
        <v>0.005418033967365676</v>
      </c>
      <c r="I167" s="8">
        <v>0.010746072917961112</v>
      </c>
      <c r="J167" s="8">
        <v>0.0024177575371440107</v>
      </c>
      <c r="K167" s="8">
        <v>0.0024920792469441573</v>
      </c>
      <c r="L167"/>
    </row>
    <row r="168" spans="3:12" ht="12">
      <c r="C168" s="46" t="s">
        <v>1</v>
      </c>
      <c r="L168"/>
    </row>
    <row r="169" spans="3:12" ht="12">
      <c r="C169" s="67">
        <v>11553</v>
      </c>
      <c r="D169" t="s">
        <v>139</v>
      </c>
      <c r="I169" s="8">
        <v>1.0508736028986128</v>
      </c>
      <c r="J169" s="8">
        <v>1.0513196021408162</v>
      </c>
      <c r="L169"/>
    </row>
    <row r="170" spans="3:12" ht="12">
      <c r="C170" s="46" t="s">
        <v>7</v>
      </c>
      <c r="I170" s="8">
        <v>0.008608716106146894</v>
      </c>
      <c r="J170" s="8">
        <v>0.002010312536936885</v>
      </c>
      <c r="L170"/>
    </row>
    <row r="171" spans="3:12" ht="12">
      <c r="C171" s="60" t="s">
        <v>1</v>
      </c>
      <c r="L171"/>
    </row>
    <row r="172" spans="3:12" ht="12">
      <c r="C172" s="68">
        <v>11548</v>
      </c>
      <c r="D172" t="s">
        <v>139</v>
      </c>
      <c r="K172" s="8">
        <v>1.0261829314522617</v>
      </c>
      <c r="L172"/>
    </row>
    <row r="173" spans="3:12" ht="12">
      <c r="C173" s="60" t="s">
        <v>8</v>
      </c>
      <c r="K173" s="8">
        <v>0.004097732694282457</v>
      </c>
      <c r="L173"/>
    </row>
    <row r="177" s="46" customFormat="1" ht="12">
      <c r="L177" s="2"/>
    </row>
    <row r="178" ht="12">
      <c r="A178" s="64">
        <v>34962</v>
      </c>
    </row>
    <row r="181" spans="1:11" ht="12">
      <c r="A181" t="s">
        <v>9</v>
      </c>
      <c r="I181" s="8">
        <v>0.9999096150083605</v>
      </c>
      <c r="J181" s="8">
        <v>0.9978202112164304</v>
      </c>
      <c r="K181" s="8">
        <v>0.9997336346070524</v>
      </c>
    </row>
    <row r="182" spans="1:11" ht="12">
      <c r="A182" t="s">
        <v>10</v>
      </c>
      <c r="I182" s="8">
        <v>0.007299403372048515</v>
      </c>
      <c r="J182" s="8">
        <v>0.007178188901727261</v>
      </c>
      <c r="K182" s="8">
        <v>0.005733931361540877</v>
      </c>
    </row>
    <row r="183" ht="12">
      <c r="A183" t="s">
        <v>226</v>
      </c>
    </row>
    <row r="191" s="46" customFormat="1" ht="12">
      <c r="L191" s="2"/>
    </row>
    <row r="192" ht="12">
      <c r="A192" s="64">
        <v>34836</v>
      </c>
    </row>
    <row r="195" ht="12">
      <c r="A195" t="s">
        <v>11</v>
      </c>
    </row>
    <row r="196" spans="1:11" ht="12">
      <c r="A196" s="30" t="s">
        <v>12</v>
      </c>
      <c r="B196" s="31"/>
      <c r="E196" s="72"/>
      <c r="F196" s="72" t="s">
        <v>13</v>
      </c>
      <c r="G196" s="72" t="s">
        <v>14</v>
      </c>
      <c r="H196" s="72"/>
      <c r="I196" s="72" t="s">
        <v>15</v>
      </c>
      <c r="J196" s="72" t="s">
        <v>16</v>
      </c>
      <c r="K196" s="72"/>
    </row>
    <row r="197" spans="1:11" ht="12">
      <c r="A197" s="34" t="s">
        <v>17</v>
      </c>
      <c r="B197" s="35"/>
      <c r="E197" s="32" t="s">
        <v>18</v>
      </c>
      <c r="F197" s="33" t="s">
        <v>19</v>
      </c>
      <c r="G197" s="33" t="s">
        <v>19</v>
      </c>
      <c r="H197" s="33" t="s">
        <v>20</v>
      </c>
      <c r="I197" s="33" t="s">
        <v>21</v>
      </c>
      <c r="J197" s="33" t="s">
        <v>21</v>
      </c>
      <c r="K197" s="33" t="s">
        <v>22</v>
      </c>
    </row>
    <row r="198" spans="1:11" ht="12">
      <c r="A198" s="34" t="s">
        <v>23</v>
      </c>
      <c r="B198" s="35" t="s">
        <v>24</v>
      </c>
      <c r="E198" s="71">
        <v>1.0047548410369598</v>
      </c>
      <c r="F198" s="71">
        <v>1.0117789185488453</v>
      </c>
      <c r="G198" s="71">
        <v>1.0064001127164914</v>
      </c>
      <c r="H198" s="71">
        <v>1.005997427325486</v>
      </c>
      <c r="I198" s="71">
        <v>1.0004859458359925</v>
      </c>
      <c r="J198" s="71">
        <v>1.002256244298761</v>
      </c>
      <c r="K198" s="71">
        <v>0.9968120807959014</v>
      </c>
    </row>
    <row r="199" spans="1:11" ht="12">
      <c r="A199" s="34"/>
      <c r="B199" s="35" t="s">
        <v>25</v>
      </c>
      <c r="E199" s="71">
        <v>0.01559590268608152</v>
      </c>
      <c r="F199" s="71">
        <v>0.004395325444572581</v>
      </c>
      <c r="G199" s="71">
        <v>0.0059561678082614665</v>
      </c>
      <c r="H199" s="71">
        <v>0.0106890577454712</v>
      </c>
      <c r="I199" s="71">
        <v>0.007504099228782851</v>
      </c>
      <c r="J199" s="71">
        <v>0.010581148875385958</v>
      </c>
      <c r="K199" s="71">
        <v>0.00725019388645643</v>
      </c>
    </row>
    <row r="200" spans="1:11" ht="12">
      <c r="A200" s="34"/>
      <c r="B200" s="35"/>
      <c r="E200" s="71"/>
      <c r="F200" s="71"/>
      <c r="G200" s="71"/>
      <c r="H200" s="71"/>
      <c r="I200" s="71"/>
      <c r="J200" s="71"/>
      <c r="K200" s="71"/>
    </row>
    <row r="201" spans="1:11" ht="12">
      <c r="A201" s="34" t="s">
        <v>121</v>
      </c>
      <c r="B201" s="35" t="s">
        <v>24</v>
      </c>
      <c r="E201" s="71"/>
      <c r="F201" s="71"/>
      <c r="G201" s="71"/>
      <c r="H201" s="71"/>
      <c r="I201" s="71">
        <v>0.9664175077084973</v>
      </c>
      <c r="J201" s="71">
        <v>0.9671732464679595</v>
      </c>
      <c r="K201" s="71"/>
    </row>
    <row r="202" spans="1:11" ht="12">
      <c r="A202" s="34"/>
      <c r="B202" s="35" t="s">
        <v>25</v>
      </c>
      <c r="E202" s="71"/>
      <c r="F202" s="71"/>
      <c r="G202" s="71"/>
      <c r="H202" s="71"/>
      <c r="I202" s="71">
        <v>0.010758829253456224</v>
      </c>
      <c r="J202" s="71">
        <v>0.011138215831361655</v>
      </c>
      <c r="K202" s="71"/>
    </row>
    <row r="203" spans="1:11" ht="12">
      <c r="A203" s="34"/>
      <c r="B203" s="35"/>
      <c r="E203" s="71"/>
      <c r="F203" s="71"/>
      <c r="G203" s="71"/>
      <c r="H203" s="71"/>
      <c r="I203" s="71"/>
      <c r="J203" s="71"/>
      <c r="K203" s="71"/>
    </row>
    <row r="204" spans="1:11" ht="12">
      <c r="A204" s="34" t="s">
        <v>26</v>
      </c>
      <c r="B204" s="35" t="s">
        <v>24</v>
      </c>
      <c r="E204" s="71">
        <v>0.9626544008807932</v>
      </c>
      <c r="F204" s="71">
        <v>0.9812485291703542</v>
      </c>
      <c r="G204" s="71">
        <v>0.9804340496081252</v>
      </c>
      <c r="H204" s="71">
        <v>0.9742903452569888</v>
      </c>
      <c r="I204" s="71">
        <v>0.5389037837303939</v>
      </c>
      <c r="J204" s="71">
        <v>0.5463917082787627</v>
      </c>
      <c r="K204" s="71">
        <v>0.9436644769460862</v>
      </c>
    </row>
    <row r="205" spans="1:11" ht="12">
      <c r="A205" s="34"/>
      <c r="B205" s="35" t="s">
        <v>25</v>
      </c>
      <c r="E205" s="71">
        <v>0.013125457813905176</v>
      </c>
      <c r="F205" s="71">
        <v>0.008424686383339429</v>
      </c>
      <c r="G205" s="71">
        <v>0.012410974646105124</v>
      </c>
      <c r="H205" s="71">
        <v>0.012331101913690124</v>
      </c>
      <c r="I205" s="71">
        <v>0.0018776398362114336</v>
      </c>
      <c r="J205" s="71">
        <v>0.005690898103324339</v>
      </c>
      <c r="K205" s="71">
        <v>0.009727944029421867</v>
      </c>
    </row>
    <row r="206" spans="1:11" ht="12">
      <c r="A206" s="34"/>
      <c r="B206" s="35"/>
      <c r="E206" s="71"/>
      <c r="F206" s="71"/>
      <c r="G206" s="71"/>
      <c r="H206" s="71"/>
      <c r="I206" s="71"/>
      <c r="J206" s="71"/>
      <c r="K206" s="71"/>
    </row>
    <row r="207" spans="1:11" ht="12">
      <c r="A207" s="34" t="s">
        <v>27</v>
      </c>
      <c r="B207" s="35" t="s">
        <v>24</v>
      </c>
      <c r="E207" s="71">
        <v>0.9553742328687521</v>
      </c>
      <c r="F207" s="71">
        <v>0.9891796284661154</v>
      </c>
      <c r="G207" s="71">
        <v>0.978856702458405</v>
      </c>
      <c r="H207" s="71">
        <v>0.9797983205106202</v>
      </c>
      <c r="I207" s="71">
        <v>0.005267427314046479</v>
      </c>
      <c r="J207" s="71">
        <v>0.0055807495172303994</v>
      </c>
      <c r="K207" s="71">
        <v>0.806566280850422</v>
      </c>
    </row>
    <row r="208" spans="1:11" ht="12">
      <c r="A208" s="38"/>
      <c r="B208" s="39" t="s">
        <v>25</v>
      </c>
      <c r="E208" s="73">
        <v>0.015825104959494834</v>
      </c>
      <c r="F208" s="73">
        <v>0.007188996301382748</v>
      </c>
      <c r="G208" s="73">
        <v>0.008375728562516074</v>
      </c>
      <c r="H208" s="73">
        <v>0.012726148504808793</v>
      </c>
      <c r="I208" s="73">
        <v>0.0037247978902458278</v>
      </c>
      <c r="J208" s="73">
        <v>0.0013937344956863904</v>
      </c>
      <c r="K208" s="73">
        <v>0.020152559699854578</v>
      </c>
    </row>
    <row r="209" s="46" customFormat="1" ht="12"/>
    <row r="211" ht="12">
      <c r="A211" s="64">
        <v>36993</v>
      </c>
    </row>
    <row r="212" spans="5:11" ht="12">
      <c r="E212" t="s">
        <v>28</v>
      </c>
      <c r="F212" t="s">
        <v>111</v>
      </c>
      <c r="G212" t="s">
        <v>112</v>
      </c>
      <c r="H212" t="s">
        <v>113</v>
      </c>
      <c r="I212" t="s">
        <v>148</v>
      </c>
      <c r="J212" t="s">
        <v>149</v>
      </c>
      <c r="K212" t="s">
        <v>150</v>
      </c>
    </row>
    <row r="213" spans="1:11" ht="12">
      <c r="A213" t="s">
        <v>29</v>
      </c>
      <c r="E213" s="8">
        <v>1.0089853725908278</v>
      </c>
      <c r="F213" s="8">
        <v>1.0042832629581935</v>
      </c>
      <c r="G213" s="8">
        <v>1.0028919975462087</v>
      </c>
      <c r="H213" s="8">
        <v>0.9985159245725667</v>
      </c>
      <c r="I213" s="8">
        <v>0.9962520064410593</v>
      </c>
      <c r="J213" s="8">
        <v>0.9985867595808122</v>
      </c>
      <c r="K213" s="8">
        <v>0.9927350458036722</v>
      </c>
    </row>
    <row r="214" spans="5:11" ht="12">
      <c r="E214" s="8">
        <v>0.008032327215406117</v>
      </c>
      <c r="F214" s="8">
        <v>0.007698385221685613</v>
      </c>
      <c r="G214" s="8">
        <v>0.005348715509841212</v>
      </c>
      <c r="H214" s="8">
        <v>0.004395709567669351</v>
      </c>
      <c r="I214" s="8">
        <v>0.007058458365440467</v>
      </c>
      <c r="J214" s="8">
        <v>0.008187743932951012</v>
      </c>
      <c r="K214" s="8">
        <v>0.01469078598187373</v>
      </c>
    </row>
  </sheetData>
  <printOptions horizontalCentered="1" verticalCentered="1"/>
  <pageMargins left="0.28" right="0.44" top="0.71" bottom="0.71" header="0.5" footer="0.5"/>
  <pageSetup horizontalDpi="600" verticalDpi="600" orientation="portrait" scale="75"/>
  <headerFooter alignWithMargins="0">
    <oddHeader>&amp;C&amp;A</oddHeader>
    <oddFooter>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25" zoomScaleNormal="125" workbookViewId="0" topLeftCell="A1">
      <selection activeCell="F32" sqref="F32"/>
    </sheetView>
  </sheetViews>
  <sheetFormatPr defaultColWidth="11.421875" defaultRowHeight="12.75"/>
  <sheetData>
    <row r="1" spans="1:7" ht="15">
      <c r="A1" s="81" t="s">
        <v>38</v>
      </c>
      <c r="B1" s="82"/>
      <c r="C1" s="82"/>
      <c r="D1" s="82"/>
      <c r="E1" s="82"/>
      <c r="F1" s="82"/>
      <c r="G1" s="83"/>
    </row>
    <row r="2" spans="1:7" ht="15">
      <c r="A2" s="84" t="s">
        <v>42</v>
      </c>
      <c r="B2" s="85"/>
      <c r="C2" s="85"/>
      <c r="D2" s="85"/>
      <c r="E2" s="85"/>
      <c r="F2" s="85"/>
      <c r="G2" s="86"/>
    </row>
    <row r="3" spans="1:7" ht="15">
      <c r="A3" s="84"/>
      <c r="B3" s="85"/>
      <c r="C3" s="85"/>
      <c r="D3" s="85"/>
      <c r="E3" s="87" t="s">
        <v>148</v>
      </c>
      <c r="F3" s="87" t="s">
        <v>149</v>
      </c>
      <c r="G3" s="88" t="s">
        <v>150</v>
      </c>
    </row>
    <row r="4" spans="1:7" ht="15">
      <c r="A4" s="84" t="s">
        <v>39</v>
      </c>
      <c r="B4" s="85"/>
      <c r="C4" s="85"/>
      <c r="D4" s="85"/>
      <c r="E4" s="89">
        <v>1.0373446851016233</v>
      </c>
      <c r="F4" s="89">
        <v>1.0329655641041253</v>
      </c>
      <c r="G4" s="90">
        <v>1.0029724790135242</v>
      </c>
    </row>
    <row r="5" spans="1:7" ht="15">
      <c r="A5" s="84"/>
      <c r="B5" s="85"/>
      <c r="C5" s="85"/>
      <c r="D5" s="85"/>
      <c r="E5" s="89">
        <v>0.004997623765662014</v>
      </c>
      <c r="F5" s="89">
        <v>0.005232297198005812</v>
      </c>
      <c r="G5" s="90">
        <v>0.003023743666392704</v>
      </c>
    </row>
    <row r="6" spans="1:7" ht="15">
      <c r="A6" s="84" t="s">
        <v>40</v>
      </c>
      <c r="B6" s="85"/>
      <c r="C6" s="85"/>
      <c r="D6" s="85"/>
      <c r="E6" s="89">
        <v>1.0182692823934476</v>
      </c>
      <c r="F6" s="89">
        <v>1.0129080624364124</v>
      </c>
      <c r="G6" s="90">
        <v>0.9859843735794189</v>
      </c>
    </row>
    <row r="7" spans="1:7" ht="15">
      <c r="A7" s="84"/>
      <c r="B7" s="85"/>
      <c r="C7" s="85"/>
      <c r="D7" s="85"/>
      <c r="E7" s="89">
        <v>0.00904337847988553</v>
      </c>
      <c r="F7" s="89">
        <v>0.005760036518067635</v>
      </c>
      <c r="G7" s="90">
        <v>0.0035191244091218416</v>
      </c>
    </row>
    <row r="8" spans="1:7" ht="15">
      <c r="A8" s="84"/>
      <c r="B8" s="85"/>
      <c r="C8" s="85"/>
      <c r="D8" s="85"/>
      <c r="E8" s="85"/>
      <c r="F8" s="85"/>
      <c r="G8" s="86"/>
    </row>
    <row r="9" spans="1:7" ht="15">
      <c r="A9" s="91"/>
      <c r="B9" s="92" t="s">
        <v>41</v>
      </c>
      <c r="C9" s="92"/>
      <c r="D9" s="92"/>
      <c r="E9" s="92"/>
      <c r="F9" s="92"/>
      <c r="G9" s="93"/>
    </row>
    <row r="10" spans="1:7" ht="15">
      <c r="A10" s="94"/>
      <c r="B10" s="94"/>
      <c r="C10" s="94"/>
      <c r="D10" s="94"/>
      <c r="E10" s="94"/>
      <c r="F10" s="94"/>
      <c r="G10" s="9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montzka</dc:creator>
  <cp:keywords/>
  <dc:description/>
  <cp:lastModifiedBy>BRAD HALL</cp:lastModifiedBy>
  <cp:lastPrinted>2001-09-07T16:57:35Z</cp:lastPrinted>
  <dcterms:created xsi:type="dcterms:W3CDTF">2001-02-21T20:52:09Z</dcterms:created>
  <dcterms:modified xsi:type="dcterms:W3CDTF">2002-10-07T17:33:23Z</dcterms:modified>
  <cp:category/>
  <cp:version/>
  <cp:contentType/>
  <cp:contentStatus/>
</cp:coreProperties>
</file>